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" windowWidth="18555" windowHeight="11400" activeTab="0"/>
  </bookViews>
  <sheets>
    <sheet name="форма 2п исправл (2)" sheetId="1" r:id="rId1"/>
  </sheets>
  <definedNames>
    <definedName name="_xlnm.Print_Titles" localSheetId="0">'форма 2п исправл (2)'!$6:$8</definedName>
    <definedName name="_xlnm.Print_Area" localSheetId="0">'форма 2п исправл (2)'!$A$1:$Q$54</definedName>
  </definedNames>
  <calcPr fullCalcOnLoad="1"/>
</workbook>
</file>

<file path=xl/sharedStrings.xml><?xml version="1.0" encoding="utf-8"?>
<sst xmlns="http://schemas.openxmlformats.org/spreadsheetml/2006/main" count="106" uniqueCount="65">
  <si>
    <t xml:space="preserve">млн.руб. </t>
  </si>
  <si>
    <t>тыс. тонн</t>
  </si>
  <si>
    <t>млн. куб. м</t>
  </si>
  <si>
    <t>Бумага</t>
  </si>
  <si>
    <t>в ценах соответствующих лет; млн. руб.</t>
  </si>
  <si>
    <t>% к предыдущему году в сопоставимых ценах</t>
  </si>
  <si>
    <t>6. Инвестиции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</si>
  <si>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</si>
  <si>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</si>
  <si>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</si>
  <si>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из них за счет:</t>
  </si>
  <si>
    <t>средств федерального бюджета</t>
  </si>
  <si>
    <t xml:space="preserve"> 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</si>
  <si>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</si>
  <si>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</si>
  <si>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</si>
  <si>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</si>
  <si>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</si>
  <si>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</si>
  <si>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</si>
  <si>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</si>
  <si>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</si>
  <si>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</si>
  <si>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</si>
  <si>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</si>
  <si>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</si>
  <si>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% к предыдущему году в действующих ценах</t>
  </si>
  <si>
    <t>Показатели</t>
  </si>
  <si>
    <t>Единица измерения</t>
  </si>
  <si>
    <t>отчет</t>
  </si>
  <si>
    <t>прогноз</t>
  </si>
  <si>
    <t>% к предыдущему году</t>
  </si>
  <si>
    <t>2. Производство товаров и услуг</t>
  </si>
  <si>
    <t xml:space="preserve">млн. руб.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</si>
  <si>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</si>
  <si>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</si>
  <si>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</si>
  <si>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</si>
  <si>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</si>
  <si>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</si>
  <si>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</si>
  <si>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</si>
  <si>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</si>
  <si>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</si>
  <si>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Темп роста отгрузки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</si>
  <si>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</si>
  <si>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</si>
  <si>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базовый</t>
  </si>
  <si>
    <t>1 вариант</t>
  </si>
  <si>
    <t>2 вариант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</si>
  <si>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</si>
  <si>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31 Производство мебели</t>
  </si>
  <si>
    <t>Лесоматериалы необработанные</t>
  </si>
  <si>
    <t xml:space="preserve">17 Производство бумаги и бумажных изделий 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</si>
  <si>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</si>
  <si>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ФОРМА 2П</t>
  </si>
  <si>
    <t>ЛЕНИНГРАДСКАЯ ОБЛАСТЬ</t>
  </si>
  <si>
    <t>Инвестиции в основной капитал (капитальные вложения)</t>
  </si>
  <si>
    <t>2.6. Производство важнейших видов продукции в натуральном выражении *</t>
  </si>
  <si>
    <t xml:space="preserve">Раздел А: сельское, лесное хозяйство, охота, рыболовство и рыбоводство (кроме сельского хозяйства, охоты, рыболовства и рыбоводства) </t>
  </si>
  <si>
    <t>Основные показатели социально-экономического развития субъекта Российской Федерации на среднесрочный период</t>
  </si>
  <si>
    <t>консервативный</t>
  </si>
  <si>
    <t>оценка показателя</t>
  </si>
  <si>
    <t>2.3. Промышленное производство</t>
  </si>
  <si>
    <t>-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</si>
</sst>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  <numFmt numFmtId="180" formatCode="0.0000"/>
    <numFmt numFmtId="181" formatCode="_-* #,##0.0_р_._-;\-* #,##0.0_р_._-;_-* &quot;-&quot;??_р_._-;_-@_-"/>
    <numFmt numFmtId="182" formatCode="#,##0.0000"/>
  </numFmts>
  <fonts count="4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7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 applyProtection="1">
      <alignment horizontal="left" vertical="top" wrapText="1" shrinkToFit="1"/>
      <protection/>
    </xf>
    <xf numFmtId="0" fontId="1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0" xfId="0" applyNumberFormat="1" applyFont="1" applyFill="1" applyBorder="1" applyAlignment="1" applyProtection="1">
      <alignment horizontal="center" vertical="center" wrapText="1"/>
      <protection/>
    </xf>
    <xf numFmtId="176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 applyProtection="1">
      <alignment horizontal="center" vertical="center" wrapText="1"/>
      <protection/>
    </xf>
    <xf numFmtId="177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view="pageBreakPreview" zoomScale="60" zoomScaleNormal="70" zoomScalePageLayoutView="0" workbookViewId="0" topLeftCell="A1">
      <selection activeCell="G16" sqref="G16:Q16"/>
    </sheetView>
  </sheetViews>
  <sheetFormatPr defaultColWidth="8.875" defaultRowHeight="12.75"/>
  <cols>
    <col min="1" max="1" width="8.875" style="6" customWidth="1"/>
    <col min="2" max="2" width="0" style="6" hidden="1" customWidth="1"/>
    <col min="3" max="3" width="72.375" style="6" customWidth="1"/>
    <col min="4" max="4" width="24.25390625" style="6" customWidth="1"/>
    <col min="5" max="5" width="12.375" style="6" customWidth="1"/>
    <col min="6" max="6" width="12.75390625" style="6" customWidth="1"/>
    <col min="7" max="7" width="15.25390625" style="24" customWidth="1"/>
    <col min="8" max="8" width="22.625" style="6" customWidth="1"/>
    <col min="9" max="9" width="17.00390625" style="6" customWidth="1"/>
    <col min="10" max="10" width="23.125" style="6" customWidth="1"/>
    <col min="11" max="11" width="15.375" style="6" customWidth="1"/>
    <col min="12" max="12" width="21.625" style="6" customWidth="1"/>
    <col min="13" max="13" width="13.75390625" style="6" customWidth="1"/>
    <col min="14" max="14" width="22.00390625" style="6" customWidth="1"/>
    <col min="15" max="15" width="14.375" style="6" customWidth="1"/>
    <col min="16" max="16" width="22.75390625" style="6" customWidth="1"/>
    <col min="17" max="18" width="14.375" style="6" customWidth="1"/>
    <col min="19" max="16384" width="8.875" style="6" customWidth="1"/>
  </cols>
  <sheetData>
    <row r="2" spans="3:17" ht="20.25">
      <c r="C2" s="59" t="s">
        <v>55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17" ht="38.25" customHeight="1">
      <c r="C3" s="60" t="s">
        <v>60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3:17" ht="20.25" customHeight="1">
      <c r="C4" s="60" t="s">
        <v>56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ht="12.75">
      <c r="C5" s="6" t="s">
        <v>12</v>
      </c>
    </row>
    <row r="6" spans="3:17" ht="56.25">
      <c r="C6" s="56" t="s">
        <v>27</v>
      </c>
      <c r="D6" s="56" t="s">
        <v>28</v>
      </c>
      <c r="E6" s="1" t="s">
        <v>29</v>
      </c>
      <c r="F6" s="2" t="s">
        <v>29</v>
      </c>
      <c r="G6" s="25" t="s">
        <v>62</v>
      </c>
      <c r="H6" s="53" t="s">
        <v>30</v>
      </c>
      <c r="I6" s="54"/>
      <c r="J6" s="54"/>
      <c r="K6" s="54"/>
      <c r="L6" s="54"/>
      <c r="M6" s="54"/>
      <c r="N6" s="54"/>
      <c r="O6" s="54"/>
      <c r="P6" s="54"/>
      <c r="Q6" s="54"/>
    </row>
    <row r="7" spans="3:17" ht="22.5" customHeight="1">
      <c r="C7" s="57"/>
      <c r="D7" s="57"/>
      <c r="E7" s="56">
        <v>2017</v>
      </c>
      <c r="F7" s="56">
        <v>2018</v>
      </c>
      <c r="G7" s="47">
        <v>2019</v>
      </c>
      <c r="H7" s="50">
        <v>2020</v>
      </c>
      <c r="I7" s="51"/>
      <c r="J7" s="50">
        <v>2021</v>
      </c>
      <c r="K7" s="51"/>
      <c r="L7" s="52">
        <v>2022</v>
      </c>
      <c r="M7" s="52"/>
      <c r="N7" s="50">
        <v>2023</v>
      </c>
      <c r="O7" s="51"/>
      <c r="P7" s="50">
        <v>2024</v>
      </c>
      <c r="Q7" s="51"/>
    </row>
    <row r="8" spans="3:17" ht="37.5">
      <c r="C8" s="57"/>
      <c r="D8" s="57"/>
      <c r="E8" s="57"/>
      <c r="F8" s="57"/>
      <c r="G8" s="48"/>
      <c r="H8" s="1" t="s">
        <v>61</v>
      </c>
      <c r="I8" s="1" t="s">
        <v>47</v>
      </c>
      <c r="J8" s="1" t="s">
        <v>61</v>
      </c>
      <c r="K8" s="1" t="s">
        <v>47</v>
      </c>
      <c r="L8" s="1" t="s">
        <v>61</v>
      </c>
      <c r="M8" s="1" t="s">
        <v>47</v>
      </c>
      <c r="N8" s="1" t="s">
        <v>61</v>
      </c>
      <c r="O8" s="1" t="s">
        <v>47</v>
      </c>
      <c r="P8" s="1" t="s">
        <v>61</v>
      </c>
      <c r="Q8" s="1" t="s">
        <v>47</v>
      </c>
    </row>
    <row r="9" spans="3:17" ht="18.75">
      <c r="C9" s="58"/>
      <c r="D9" s="58"/>
      <c r="E9" s="58"/>
      <c r="F9" s="58"/>
      <c r="G9" s="49"/>
      <c r="H9" s="1" t="s">
        <v>48</v>
      </c>
      <c r="I9" s="1" t="s">
        <v>49</v>
      </c>
      <c r="J9" s="1" t="s">
        <v>48</v>
      </c>
      <c r="K9" s="1" t="s">
        <v>49</v>
      </c>
      <c r="L9" s="1" t="s">
        <v>48</v>
      </c>
      <c r="M9" s="1" t="s">
        <v>49</v>
      </c>
      <c r="N9" s="1" t="s">
        <v>48</v>
      </c>
      <c r="O9" s="1" t="s">
        <v>49</v>
      </c>
      <c r="P9" s="1" t="s">
        <v>48</v>
      </c>
      <c r="Q9" s="1" t="s">
        <v>49</v>
      </c>
    </row>
    <row r="10" spans="3:17" ht="18.75">
      <c r="C10" s="3" t="s">
        <v>32</v>
      </c>
      <c r="D10" s="8"/>
      <c r="E10" s="10"/>
      <c r="F10" s="45"/>
      <c r="G10" s="26"/>
      <c r="H10" s="5"/>
      <c r="I10" s="5"/>
      <c r="J10" s="5"/>
      <c r="K10" s="5"/>
      <c r="L10" s="5"/>
      <c r="M10" s="5"/>
      <c r="N10" s="9"/>
      <c r="O10" s="9"/>
      <c r="P10" s="9"/>
      <c r="Q10" s="9"/>
    </row>
    <row r="11" spans="3:17" ht="18.75">
      <c r="C11" s="3" t="s">
        <v>63</v>
      </c>
      <c r="D11" s="8"/>
      <c r="E11" s="10"/>
      <c r="F11" s="45"/>
      <c r="G11" s="26"/>
      <c r="H11" s="5"/>
      <c r="I11" s="5"/>
      <c r="J11" s="5"/>
      <c r="K11" s="5"/>
      <c r="L11" s="5"/>
      <c r="M11" s="5"/>
      <c r="N11" s="9"/>
      <c r="O11" s="9"/>
      <c r="P11" s="9"/>
      <c r="Q11" s="9"/>
    </row>
    <row r="12" spans="3:17" ht="18.75">
      <c r="C12" s="7" t="s">
        <v>34</v>
      </c>
      <c r="D12" s="4"/>
      <c r="E12" s="44">
        <f aca="true" t="shared" si="0" ref="E12:Q12">E13+E17+E21</f>
        <v>104306</v>
      </c>
      <c r="F12" s="44">
        <f t="shared" si="0"/>
        <v>119831</v>
      </c>
      <c r="G12" s="44">
        <f t="shared" si="0"/>
        <v>132877</v>
      </c>
      <c r="H12" s="44">
        <f>H13+H17+H21</f>
        <v>146457.3</v>
      </c>
      <c r="I12" s="44">
        <f t="shared" si="0"/>
        <v>144412.5</v>
      </c>
      <c r="J12" s="44">
        <f t="shared" si="0"/>
        <v>159849.6</v>
      </c>
      <c r="K12" s="44">
        <f t="shared" si="0"/>
        <v>157471.09999999998</v>
      </c>
      <c r="L12" s="44">
        <f t="shared" si="0"/>
        <v>174400.6</v>
      </c>
      <c r="M12" s="44">
        <f t="shared" si="0"/>
        <v>172697.9</v>
      </c>
      <c r="N12" s="44">
        <f t="shared" si="0"/>
        <v>190866</v>
      </c>
      <c r="O12" s="44">
        <f t="shared" si="0"/>
        <v>189436.59999999998</v>
      </c>
      <c r="P12" s="44">
        <f t="shared" si="0"/>
        <v>209130.09999999998</v>
      </c>
      <c r="Q12" s="44">
        <f t="shared" si="0"/>
        <v>208280.6</v>
      </c>
    </row>
    <row r="13" spans="3:17" ht="117">
      <c r="C13" s="13" t="s">
        <v>35</v>
      </c>
      <c r="D13" s="10" t="s">
        <v>33</v>
      </c>
      <c r="E13" s="29">
        <v>24736</v>
      </c>
      <c r="F13" s="29">
        <v>26143</v>
      </c>
      <c r="G13" s="15">
        <f>ROUND((F13*G16*G15/10000),1)</f>
        <v>26877.5</v>
      </c>
      <c r="H13" s="10">
        <f>ROUND((G13*H16*H15/10000),1)</f>
        <v>29119.8</v>
      </c>
      <c r="I13" s="10">
        <f aca="true" t="shared" si="1" ref="I13:Q13">ROUND((G13*I16*I15/10000),1)</f>
        <v>28707.3</v>
      </c>
      <c r="J13" s="10">
        <f t="shared" si="1"/>
        <v>31582.3</v>
      </c>
      <c r="K13" s="10">
        <f t="shared" si="1"/>
        <v>31017.9</v>
      </c>
      <c r="L13" s="10">
        <f t="shared" si="1"/>
        <v>34090.6</v>
      </c>
      <c r="M13" s="10">
        <f t="shared" si="1"/>
        <v>33706.3</v>
      </c>
      <c r="N13" s="10">
        <f t="shared" si="1"/>
        <v>36939.2</v>
      </c>
      <c r="O13" s="10">
        <f t="shared" si="1"/>
        <v>36663.3</v>
      </c>
      <c r="P13" s="10">
        <f t="shared" si="1"/>
        <v>40102.8</v>
      </c>
      <c r="Q13" s="10">
        <f t="shared" si="1"/>
        <v>40032</v>
      </c>
    </row>
    <row r="14" spans="3:17" ht="75">
      <c r="C14" s="14" t="s">
        <v>36</v>
      </c>
      <c r="D14" s="10" t="s">
        <v>26</v>
      </c>
      <c r="E14" s="39">
        <v>89.7</v>
      </c>
      <c r="F14" s="39">
        <v>111.6</v>
      </c>
      <c r="G14" s="39">
        <f>ROUND((100*G13/F13),1)</f>
        <v>102.8</v>
      </c>
      <c r="H14" s="29">
        <f>ROUND((100*H13/G13),1)</f>
        <v>108.3</v>
      </c>
      <c r="I14" s="29">
        <f aca="true" t="shared" si="2" ref="I14:Q14">ROUND((100*I13/G13),1)</f>
        <v>106.8</v>
      </c>
      <c r="J14" s="29">
        <f t="shared" si="2"/>
        <v>108.5</v>
      </c>
      <c r="K14" s="29">
        <f t="shared" si="2"/>
        <v>108</v>
      </c>
      <c r="L14" s="29">
        <f t="shared" si="2"/>
        <v>107.9</v>
      </c>
      <c r="M14" s="29">
        <f t="shared" si="2"/>
        <v>108.7</v>
      </c>
      <c r="N14" s="29">
        <f t="shared" si="2"/>
        <v>108.4</v>
      </c>
      <c r="O14" s="29">
        <f t="shared" si="2"/>
        <v>108.8</v>
      </c>
      <c r="P14" s="29">
        <f t="shared" si="2"/>
        <v>108.6</v>
      </c>
      <c r="Q14" s="29">
        <f t="shared" si="2"/>
        <v>109.2</v>
      </c>
    </row>
    <row r="15" spans="3:17" ht="75">
      <c r="C15" s="14" t="s">
        <v>37</v>
      </c>
      <c r="D15" s="10" t="s">
        <v>31</v>
      </c>
      <c r="E15" s="39">
        <v>100.6</v>
      </c>
      <c r="F15" s="39">
        <v>111.3</v>
      </c>
      <c r="G15" s="39">
        <v>100.4</v>
      </c>
      <c r="H15" s="29">
        <v>105.7</v>
      </c>
      <c r="I15" s="29">
        <v>104</v>
      </c>
      <c r="J15" s="29">
        <v>105.4</v>
      </c>
      <c r="K15" s="29">
        <v>104.8</v>
      </c>
      <c r="L15" s="29">
        <v>104.9</v>
      </c>
      <c r="M15" s="29">
        <v>105.4</v>
      </c>
      <c r="N15" s="29">
        <v>105.2</v>
      </c>
      <c r="O15" s="29">
        <v>105.4</v>
      </c>
      <c r="P15" s="29">
        <v>105.3</v>
      </c>
      <c r="Q15" s="29">
        <v>105.7</v>
      </c>
    </row>
    <row r="16" spans="1:17" s="61" customFormat="1" ht="75">
      <c r="A16" s="62"/>
      <c r="B16" s="62"/>
      <c r="C16" s="14" t="s">
        <v>38</v>
      </c>
      <c r="D16" s="10" t="s">
        <v>31</v>
      </c>
      <c r="E16" s="39">
        <v>105.2</v>
      </c>
      <c r="F16" s="39">
        <v>95.5</v>
      </c>
      <c r="G16" s="21">
        <v>102.4</v>
      </c>
      <c r="H16" s="10">
        <v>102.5</v>
      </c>
      <c r="I16" s="10">
        <v>102.7</v>
      </c>
      <c r="J16" s="10">
        <v>102.9</v>
      </c>
      <c r="K16" s="10">
        <v>103.1</v>
      </c>
      <c r="L16" s="10">
        <v>102.9</v>
      </c>
      <c r="M16" s="11">
        <v>103.1</v>
      </c>
      <c r="N16" s="11">
        <v>103</v>
      </c>
      <c r="O16" s="11">
        <v>103.2</v>
      </c>
      <c r="P16" s="11">
        <v>103.1</v>
      </c>
      <c r="Q16" s="11">
        <v>103.3</v>
      </c>
    </row>
    <row r="17" spans="3:17" ht="78">
      <c r="C17" s="13" t="s">
        <v>39</v>
      </c>
      <c r="D17" s="10" t="s">
        <v>33</v>
      </c>
      <c r="E17" s="29">
        <v>74920</v>
      </c>
      <c r="F17" s="29">
        <v>88228</v>
      </c>
      <c r="G17" s="15">
        <f>ROUND((F17*G20*G19/10000),1)</f>
        <v>100331.3</v>
      </c>
      <c r="H17" s="10">
        <f>ROUND((G17*H20*H19/10000),1)</f>
        <v>111118.5</v>
      </c>
      <c r="I17" s="10">
        <f aca="true" t="shared" si="3" ref="I17:Q17">ROUND((G17*I20*I19/10000),1)</f>
        <v>109562.7</v>
      </c>
      <c r="J17" s="10">
        <f t="shared" si="3"/>
        <v>121450.3</v>
      </c>
      <c r="K17" s="10">
        <f t="shared" si="3"/>
        <v>119758.4</v>
      </c>
      <c r="L17" s="10">
        <f t="shared" si="3"/>
        <v>132872.9</v>
      </c>
      <c r="M17" s="10">
        <f t="shared" si="3"/>
        <v>131653</v>
      </c>
      <c r="N17" s="10">
        <f t="shared" si="3"/>
        <v>145790</v>
      </c>
      <c r="O17" s="10">
        <f t="shared" si="3"/>
        <v>144729</v>
      </c>
      <c r="P17" s="10">
        <f t="shared" si="3"/>
        <v>160116.5</v>
      </c>
      <c r="Q17" s="10">
        <f t="shared" si="3"/>
        <v>159405.7</v>
      </c>
    </row>
    <row r="18" spans="3:17" ht="75">
      <c r="C18" s="14" t="s">
        <v>40</v>
      </c>
      <c r="D18" s="10" t="s">
        <v>26</v>
      </c>
      <c r="E18" s="39">
        <v>98.2</v>
      </c>
      <c r="F18" s="39">
        <v>108.5</v>
      </c>
      <c r="G18" s="39">
        <f>ROUND((100*G17/F17),1)</f>
        <v>113.7</v>
      </c>
      <c r="H18" s="29">
        <f>ROUND((100*H17/G17),1)</f>
        <v>110.8</v>
      </c>
      <c r="I18" s="29">
        <f aca="true" t="shared" si="4" ref="I18:Q18">ROUND((100*I17/G17),1)</f>
        <v>109.2</v>
      </c>
      <c r="J18" s="29">
        <f t="shared" si="4"/>
        <v>109.3</v>
      </c>
      <c r="K18" s="29">
        <f t="shared" si="4"/>
        <v>109.3</v>
      </c>
      <c r="L18" s="29">
        <f t="shared" si="4"/>
        <v>109.4</v>
      </c>
      <c r="M18" s="29">
        <f t="shared" si="4"/>
        <v>109.9</v>
      </c>
      <c r="N18" s="29">
        <f t="shared" si="4"/>
        <v>109.7</v>
      </c>
      <c r="O18" s="29">
        <f t="shared" si="4"/>
        <v>109.9</v>
      </c>
      <c r="P18" s="29">
        <f t="shared" si="4"/>
        <v>109.8</v>
      </c>
      <c r="Q18" s="29">
        <f t="shared" si="4"/>
        <v>110.1</v>
      </c>
    </row>
    <row r="19" spans="3:17" ht="37.5">
      <c r="C19" s="14" t="s">
        <v>41</v>
      </c>
      <c r="D19" s="10" t="s">
        <v>31</v>
      </c>
      <c r="E19" s="39">
        <v>92.8</v>
      </c>
      <c r="F19" s="39">
        <v>105.7</v>
      </c>
      <c r="G19" s="39">
        <v>105.1</v>
      </c>
      <c r="H19" s="29">
        <v>106.8</v>
      </c>
      <c r="I19" s="31">
        <v>104.9</v>
      </c>
      <c r="J19" s="29">
        <v>105.5</v>
      </c>
      <c r="K19" s="29">
        <v>104.9</v>
      </c>
      <c r="L19" s="29">
        <v>105.4</v>
      </c>
      <c r="M19" s="29">
        <v>105.4</v>
      </c>
      <c r="N19" s="40">
        <v>105.4</v>
      </c>
      <c r="O19" s="40">
        <v>105.4</v>
      </c>
      <c r="P19" s="40">
        <v>105.4</v>
      </c>
      <c r="Q19" s="40">
        <v>105.6</v>
      </c>
    </row>
    <row r="20" spans="3:17" ht="75">
      <c r="C20" s="14" t="s">
        <v>42</v>
      </c>
      <c r="D20" s="10" t="s">
        <v>5</v>
      </c>
      <c r="E20" s="39">
        <v>101.5</v>
      </c>
      <c r="F20" s="39">
        <v>103.7</v>
      </c>
      <c r="G20" s="39">
        <v>108.2</v>
      </c>
      <c r="H20" s="29">
        <v>103.7</v>
      </c>
      <c r="I20" s="29">
        <v>104.1</v>
      </c>
      <c r="J20" s="29">
        <v>103.6</v>
      </c>
      <c r="K20" s="31">
        <v>104.2</v>
      </c>
      <c r="L20" s="31">
        <v>103.8</v>
      </c>
      <c r="M20" s="31">
        <v>104.3</v>
      </c>
      <c r="N20" s="43">
        <v>104.1</v>
      </c>
      <c r="O20" s="43">
        <v>104.3</v>
      </c>
      <c r="P20" s="43">
        <v>104.2</v>
      </c>
      <c r="Q20" s="43">
        <v>104.3</v>
      </c>
    </row>
    <row r="21" spans="3:17" ht="58.5">
      <c r="C21" s="13" t="s">
        <v>43</v>
      </c>
      <c r="D21" s="15" t="s">
        <v>33</v>
      </c>
      <c r="E21" s="29">
        <v>4650</v>
      </c>
      <c r="F21" s="29">
        <v>5460</v>
      </c>
      <c r="G21" s="15">
        <f>ROUND((F21*G24*G23/10000),1)</f>
        <v>5668.2</v>
      </c>
      <c r="H21" s="10">
        <f>ROUND((G21*H24*H23/10000),1)</f>
        <v>6219</v>
      </c>
      <c r="I21" s="10">
        <f aca="true" t="shared" si="5" ref="I21:Q21">ROUND((G21*I24*I23/10000),1)</f>
        <v>6142.5</v>
      </c>
      <c r="J21" s="10">
        <f t="shared" si="5"/>
        <v>6817</v>
      </c>
      <c r="K21" s="10">
        <f t="shared" si="5"/>
        <v>6694.8</v>
      </c>
      <c r="L21" s="10">
        <f t="shared" si="5"/>
        <v>7437.1</v>
      </c>
      <c r="M21" s="10">
        <f t="shared" si="5"/>
        <v>7338.6</v>
      </c>
      <c r="N21" s="10">
        <f t="shared" si="5"/>
        <v>8136.8</v>
      </c>
      <c r="O21" s="10">
        <f t="shared" si="5"/>
        <v>8044.3</v>
      </c>
      <c r="P21" s="10">
        <f t="shared" si="5"/>
        <v>8910.8</v>
      </c>
      <c r="Q21" s="10">
        <f t="shared" si="5"/>
        <v>8842.9</v>
      </c>
    </row>
    <row r="22" spans="3:17" ht="75">
      <c r="C22" s="14" t="s">
        <v>44</v>
      </c>
      <c r="D22" s="15" t="s">
        <v>26</v>
      </c>
      <c r="E22" s="39">
        <v>93.2</v>
      </c>
      <c r="F22" s="39">
        <v>106.7</v>
      </c>
      <c r="G22" s="39">
        <f>ROUND((100*G21/F21),1)</f>
        <v>103.8</v>
      </c>
      <c r="H22" s="29">
        <f>ROUND((100*H21/G21),1)</f>
        <v>109.7</v>
      </c>
      <c r="I22" s="29">
        <f aca="true" t="shared" si="6" ref="I22:Q22">ROUND((100*I21/G21),1)</f>
        <v>108.4</v>
      </c>
      <c r="J22" s="29">
        <f t="shared" si="6"/>
        <v>109.6</v>
      </c>
      <c r="K22" s="29">
        <f t="shared" si="6"/>
        <v>109</v>
      </c>
      <c r="L22" s="29">
        <f t="shared" si="6"/>
        <v>109.1</v>
      </c>
      <c r="M22" s="29">
        <f t="shared" si="6"/>
        <v>109.6</v>
      </c>
      <c r="N22" s="29">
        <f t="shared" si="6"/>
        <v>109.4</v>
      </c>
      <c r="O22" s="29">
        <f t="shared" si="6"/>
        <v>109.6</v>
      </c>
      <c r="P22" s="29">
        <f t="shared" si="6"/>
        <v>109.5</v>
      </c>
      <c r="Q22" s="29">
        <f t="shared" si="6"/>
        <v>109.9</v>
      </c>
    </row>
    <row r="23" spans="3:19" ht="37.5">
      <c r="C23" s="14" t="s">
        <v>45</v>
      </c>
      <c r="D23" s="15" t="s">
        <v>31</v>
      </c>
      <c r="E23" s="39" t="s">
        <v>64</v>
      </c>
      <c r="F23" s="39">
        <v>111.3</v>
      </c>
      <c r="G23" s="39">
        <v>100.4</v>
      </c>
      <c r="H23" s="29">
        <v>105.7</v>
      </c>
      <c r="I23" s="29">
        <v>104</v>
      </c>
      <c r="J23" s="29">
        <v>105.4</v>
      </c>
      <c r="K23" s="29">
        <v>104.8</v>
      </c>
      <c r="L23" s="29">
        <v>104.9</v>
      </c>
      <c r="M23" s="29">
        <v>105.4</v>
      </c>
      <c r="N23" s="29">
        <v>105.2</v>
      </c>
      <c r="O23" s="29">
        <v>105.4</v>
      </c>
      <c r="P23" s="29">
        <v>105.3</v>
      </c>
      <c r="Q23" s="29">
        <v>105.7</v>
      </c>
      <c r="R23" s="28"/>
      <c r="S23" s="27"/>
    </row>
    <row r="24" spans="3:19" ht="75">
      <c r="C24" s="14" t="s">
        <v>46</v>
      </c>
      <c r="D24" s="15" t="s">
        <v>5</v>
      </c>
      <c r="E24" s="39">
        <v>113.6</v>
      </c>
      <c r="F24" s="39">
        <v>99.7</v>
      </c>
      <c r="G24" s="39">
        <v>103.4</v>
      </c>
      <c r="H24" s="29">
        <v>103.8</v>
      </c>
      <c r="I24" s="29">
        <v>104.2</v>
      </c>
      <c r="J24" s="29">
        <v>104</v>
      </c>
      <c r="K24" s="29">
        <v>104</v>
      </c>
      <c r="L24" s="29">
        <v>104</v>
      </c>
      <c r="M24" s="31">
        <v>104</v>
      </c>
      <c r="N24" s="31">
        <v>104</v>
      </c>
      <c r="O24" s="31">
        <v>104</v>
      </c>
      <c r="P24" s="31">
        <v>104</v>
      </c>
      <c r="Q24" s="31">
        <v>104</v>
      </c>
      <c r="R24" s="27"/>
      <c r="S24" s="27"/>
    </row>
    <row r="25" spans="3:19" ht="37.5" hidden="1">
      <c r="C25" s="16" t="s">
        <v>58</v>
      </c>
      <c r="D25" s="10"/>
      <c r="E25" s="29"/>
      <c r="F25" s="30"/>
      <c r="G25" s="15"/>
      <c r="H25" s="10"/>
      <c r="I25" s="10"/>
      <c r="J25" s="10"/>
      <c r="K25" s="10"/>
      <c r="L25" s="10"/>
      <c r="M25" s="10"/>
      <c r="N25" s="9"/>
      <c r="O25" s="9"/>
      <c r="P25" s="9"/>
      <c r="Q25" s="9"/>
      <c r="R25" s="27"/>
      <c r="S25" s="27"/>
    </row>
    <row r="26" spans="3:19" ht="18.75" hidden="1">
      <c r="C26" s="17" t="s">
        <v>52</v>
      </c>
      <c r="D26" s="10" t="s">
        <v>2</v>
      </c>
      <c r="E26" s="32">
        <v>0</v>
      </c>
      <c r="F26" s="32">
        <v>0</v>
      </c>
      <c r="G26" s="15">
        <v>1.1</v>
      </c>
      <c r="H26" s="10">
        <f>ROUND((G26*H16/100),3)</f>
        <v>1.128</v>
      </c>
      <c r="I26" s="10">
        <f aca="true" t="shared" si="7" ref="I26:Q26">ROUND((G26*I16/100),3)</f>
        <v>1.13</v>
      </c>
      <c r="J26" s="10">
        <f t="shared" si="7"/>
        <v>1.161</v>
      </c>
      <c r="K26" s="10">
        <f t="shared" si="7"/>
        <v>1.165</v>
      </c>
      <c r="L26" s="10">
        <f t="shared" si="7"/>
        <v>1.195</v>
      </c>
      <c r="M26" s="10">
        <f t="shared" si="7"/>
        <v>1.201</v>
      </c>
      <c r="N26" s="10">
        <f t="shared" si="7"/>
        <v>1.231</v>
      </c>
      <c r="O26" s="10">
        <f t="shared" si="7"/>
        <v>1.239</v>
      </c>
      <c r="P26" s="10">
        <f t="shared" si="7"/>
        <v>1.269</v>
      </c>
      <c r="Q26" s="10">
        <f t="shared" si="7"/>
        <v>1.28</v>
      </c>
      <c r="R26" s="28"/>
      <c r="S26" s="27"/>
    </row>
    <row r="27" spans="3:19" ht="75" customHeight="1" hidden="1">
      <c r="C27" s="18" t="s">
        <v>54</v>
      </c>
      <c r="D27" s="10" t="s">
        <v>2</v>
      </c>
      <c r="E27" s="33">
        <v>0</v>
      </c>
      <c r="F27" s="33">
        <v>0.9</v>
      </c>
      <c r="G27" s="15">
        <f>ROUND((F27*G16/100),3)</f>
        <v>0.922</v>
      </c>
      <c r="H27" s="10">
        <f>ROUND((G27*H16/100),3)</f>
        <v>0.945</v>
      </c>
      <c r="I27" s="10">
        <f aca="true" t="shared" si="8" ref="I27:Q27">ROUND((G27*I16/100),3)</f>
        <v>0.947</v>
      </c>
      <c r="J27" s="10">
        <f t="shared" si="8"/>
        <v>0.972</v>
      </c>
      <c r="K27" s="10">
        <f t="shared" si="8"/>
        <v>0.976</v>
      </c>
      <c r="L27" s="10">
        <f t="shared" si="8"/>
        <v>1</v>
      </c>
      <c r="M27" s="10">
        <f t="shared" si="8"/>
        <v>1.006</v>
      </c>
      <c r="N27" s="10">
        <f t="shared" si="8"/>
        <v>1.03</v>
      </c>
      <c r="O27" s="10">
        <f t="shared" si="8"/>
        <v>1.038</v>
      </c>
      <c r="P27" s="10">
        <f t="shared" si="8"/>
        <v>1.062</v>
      </c>
      <c r="Q27" s="10">
        <f t="shared" si="8"/>
        <v>1.072</v>
      </c>
      <c r="R27" s="27"/>
      <c r="S27" s="27"/>
    </row>
    <row r="28" spans="3:19" ht="18.75" hidden="1">
      <c r="C28" s="17" t="s">
        <v>3</v>
      </c>
      <c r="D28" s="10" t="s">
        <v>1</v>
      </c>
      <c r="E28" s="32">
        <v>0</v>
      </c>
      <c r="F28" s="32">
        <v>1124.4</v>
      </c>
      <c r="G28" s="15">
        <f>ROUND((F28*G20/100),1)</f>
        <v>1216.6</v>
      </c>
      <c r="H28" s="10">
        <f>ROUND((G28*H20/100),1)</f>
        <v>1261.6</v>
      </c>
      <c r="I28" s="10">
        <f>ROUND((G28*I20/100),1)</f>
        <v>1266.5</v>
      </c>
      <c r="J28" s="10">
        <f>ROUND((H28*J20/100),1)</f>
        <v>1307</v>
      </c>
      <c r="K28" s="10">
        <f>ROUND((I28*K20/100),1)</f>
        <v>1319.7</v>
      </c>
      <c r="L28" s="10">
        <f>ROUND((K28*L20/100),1)</f>
        <v>1369.8</v>
      </c>
      <c r="M28" s="10">
        <f>ROUND((K28*M20/100),1)</f>
        <v>1376.4</v>
      </c>
      <c r="N28" s="10">
        <f>ROUND((L28*N20/100),1)</f>
        <v>1426</v>
      </c>
      <c r="O28" s="10">
        <f>ROUND((M28*O20/100),1)</f>
        <v>1435.6</v>
      </c>
      <c r="P28" s="10">
        <f>ROUND((N28*P20/100),1)</f>
        <v>1485.9</v>
      </c>
      <c r="Q28" s="10">
        <f>ROUND((O28*Q20/100),1)</f>
        <v>1497.3</v>
      </c>
      <c r="R28" s="27"/>
      <c r="S28" s="27"/>
    </row>
    <row r="29" spans="3:19" ht="18.75">
      <c r="C29" s="16" t="s">
        <v>6</v>
      </c>
      <c r="D29" s="10"/>
      <c r="E29" s="29"/>
      <c r="F29" s="30"/>
      <c r="G29" s="15"/>
      <c r="H29" s="10"/>
      <c r="I29" s="10"/>
      <c r="J29" s="10"/>
      <c r="K29" s="10"/>
      <c r="L29" s="10"/>
      <c r="M29" s="10"/>
      <c r="N29" s="9"/>
      <c r="O29" s="9"/>
      <c r="P29" s="9"/>
      <c r="Q29" s="9"/>
      <c r="R29" s="27"/>
      <c r="S29" s="27"/>
    </row>
    <row r="30" spans="3:19" ht="93.75">
      <c r="C30" s="19" t="s">
        <v>8</v>
      </c>
      <c r="D30" s="20"/>
      <c r="E30" s="34"/>
      <c r="F30" s="30"/>
      <c r="G30" s="15"/>
      <c r="H30" s="10"/>
      <c r="I30" s="10"/>
      <c r="J30" s="10"/>
      <c r="K30" s="10"/>
      <c r="L30" s="10"/>
      <c r="M30" s="10"/>
      <c r="N30" s="9"/>
      <c r="O30" s="9"/>
      <c r="P30" s="9"/>
      <c r="Q30" s="9"/>
      <c r="R30" s="27"/>
      <c r="S30" s="27"/>
    </row>
    <row r="31" spans="3:19" ht="37.5">
      <c r="C31" s="19" t="s">
        <v>57</v>
      </c>
      <c r="D31" s="20"/>
      <c r="E31" s="42">
        <v>103.7</v>
      </c>
      <c r="F31" s="32">
        <v>105.3</v>
      </c>
      <c r="G31" s="39">
        <v>107.4</v>
      </c>
      <c r="H31" s="31">
        <v>104.5</v>
      </c>
      <c r="I31" s="29">
        <v>103.6</v>
      </c>
      <c r="J31" s="29">
        <v>104.1</v>
      </c>
      <c r="K31" s="29">
        <v>103.7</v>
      </c>
      <c r="L31" s="29">
        <v>103.7</v>
      </c>
      <c r="M31" s="29">
        <v>103.7</v>
      </c>
      <c r="N31" s="41">
        <v>103.7</v>
      </c>
      <c r="O31" s="41">
        <v>103.8</v>
      </c>
      <c r="P31" s="41">
        <v>103.6</v>
      </c>
      <c r="Q31" s="41">
        <v>103.8</v>
      </c>
      <c r="R31" s="27"/>
      <c r="S31" s="27"/>
    </row>
    <row r="32" spans="3:19" ht="75">
      <c r="C32" s="22" t="s">
        <v>59</v>
      </c>
      <c r="D32" s="20" t="s">
        <v>9</v>
      </c>
      <c r="E32" s="35">
        <v>7679.9</v>
      </c>
      <c r="F32" s="35">
        <v>8056.2</v>
      </c>
      <c r="G32" s="21">
        <f>F32*G33*G31/10000</f>
        <v>9292.6333512</v>
      </c>
      <c r="H32" s="11">
        <f>G32*H33*H31/10000</f>
        <v>10147.78793534418</v>
      </c>
      <c r="I32" s="11">
        <f aca="true" t="shared" si="9" ref="I32:Q32">G32*I33*I31/10000</f>
        <v>9973.746205309555</v>
      </c>
      <c r="J32" s="11">
        <f t="shared" si="9"/>
        <v>10996.964977561716</v>
      </c>
      <c r="K32" s="11">
        <f t="shared" si="9"/>
        <v>10725.457483057531</v>
      </c>
      <c r="L32" s="11">
        <f t="shared" si="9"/>
        <v>11825.795230955566</v>
      </c>
      <c r="M32" s="11">
        <f t="shared" si="9"/>
        <v>11533.824488098095</v>
      </c>
      <c r="N32" s="11">
        <f t="shared" si="9"/>
        <v>12717.093591717456</v>
      </c>
      <c r="O32" s="11">
        <f t="shared" si="9"/>
        <v>12427.049991754364</v>
      </c>
      <c r="P32" s="11">
        <f t="shared" si="9"/>
        <v>13649.205683615977</v>
      </c>
      <c r="Q32" s="11">
        <f t="shared" si="9"/>
        <v>13389.450451315788</v>
      </c>
      <c r="R32" s="27"/>
      <c r="S32" s="27"/>
    </row>
    <row r="33" spans="3:19" ht="75">
      <c r="C33" s="22" t="s">
        <v>7</v>
      </c>
      <c r="D33" s="20" t="s">
        <v>5</v>
      </c>
      <c r="E33" s="35">
        <v>103.7</v>
      </c>
      <c r="F33" s="32">
        <v>105.3</v>
      </c>
      <c r="G33" s="39">
        <v>107.4</v>
      </c>
      <c r="H33" s="31">
        <v>104.5</v>
      </c>
      <c r="I33" s="29">
        <v>103.6</v>
      </c>
      <c r="J33" s="29">
        <v>104.1</v>
      </c>
      <c r="K33" s="29">
        <v>103.7</v>
      </c>
      <c r="L33" s="29">
        <v>103.7</v>
      </c>
      <c r="M33" s="29">
        <v>103.7</v>
      </c>
      <c r="N33" s="41">
        <v>103.7</v>
      </c>
      <c r="O33" s="41">
        <v>103.8</v>
      </c>
      <c r="P33" s="41">
        <v>103.6</v>
      </c>
      <c r="Q33" s="41">
        <v>103.8</v>
      </c>
      <c r="R33" s="27"/>
      <c r="S33" s="27"/>
    </row>
    <row r="34" spans="3:19" ht="56.25" hidden="1">
      <c r="C34" s="14" t="s">
        <v>50</v>
      </c>
      <c r="D34" s="10" t="s">
        <v>33</v>
      </c>
      <c r="E34" s="35">
        <v>488.4</v>
      </c>
      <c r="F34" s="36"/>
      <c r="G34" s="2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7"/>
      <c r="S34" s="27"/>
    </row>
    <row r="35" spans="3:19" ht="75" hidden="1">
      <c r="C35" s="22" t="s">
        <v>7</v>
      </c>
      <c r="D35" s="10" t="s">
        <v>5</v>
      </c>
      <c r="E35" s="35">
        <v>41</v>
      </c>
      <c r="F35" s="36"/>
      <c r="G35" s="39"/>
      <c r="H35" s="29"/>
      <c r="I35" s="29"/>
      <c r="J35" s="29"/>
      <c r="K35" s="29"/>
      <c r="L35" s="29"/>
      <c r="M35" s="29"/>
      <c r="N35" s="41"/>
      <c r="O35" s="41"/>
      <c r="P35" s="41"/>
      <c r="Q35" s="41"/>
      <c r="R35" s="27"/>
      <c r="S35" s="27"/>
    </row>
    <row r="36" spans="3:19" ht="47.25" customHeight="1" hidden="1">
      <c r="C36" s="14" t="s">
        <v>53</v>
      </c>
      <c r="D36" s="10" t="s">
        <v>33</v>
      </c>
      <c r="E36" s="35">
        <v>0</v>
      </c>
      <c r="F36" s="36"/>
      <c r="G36" s="2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7"/>
      <c r="S36" s="27"/>
    </row>
    <row r="37" spans="3:19" ht="75" hidden="1">
      <c r="C37" s="22" t="s">
        <v>7</v>
      </c>
      <c r="D37" s="10" t="s">
        <v>5</v>
      </c>
      <c r="E37" s="35">
        <v>0</v>
      </c>
      <c r="F37" s="36"/>
      <c r="G37" s="39"/>
      <c r="H37" s="31"/>
      <c r="I37" s="29"/>
      <c r="J37" s="29"/>
      <c r="K37" s="29"/>
      <c r="L37" s="29"/>
      <c r="M37" s="29"/>
      <c r="N37" s="41"/>
      <c r="O37" s="41"/>
      <c r="P37" s="41"/>
      <c r="Q37" s="41"/>
      <c r="R37" s="27"/>
      <c r="S37" s="27"/>
    </row>
    <row r="38" spans="3:19" ht="43.5" customHeight="1" hidden="1">
      <c r="C38" s="14" t="s">
        <v>51</v>
      </c>
      <c r="D38" s="10" t="s">
        <v>33</v>
      </c>
      <c r="E38" s="37">
        <v>92.8</v>
      </c>
      <c r="F38" s="36"/>
      <c r="G38" s="2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7"/>
      <c r="S38" s="27"/>
    </row>
    <row r="39" spans="3:19" ht="75" hidden="1">
      <c r="C39" s="22" t="s">
        <v>7</v>
      </c>
      <c r="D39" s="10" t="s">
        <v>5</v>
      </c>
      <c r="E39" s="37">
        <v>61.3</v>
      </c>
      <c r="F39" s="36"/>
      <c r="G39" s="39"/>
      <c r="H39" s="31"/>
      <c r="I39" s="29"/>
      <c r="J39" s="29"/>
      <c r="K39" s="29"/>
      <c r="L39" s="29"/>
      <c r="M39" s="29"/>
      <c r="N39" s="41"/>
      <c r="O39" s="41"/>
      <c r="P39" s="41"/>
      <c r="Q39" s="41"/>
      <c r="R39" s="27"/>
      <c r="S39" s="27"/>
    </row>
    <row r="40" spans="3:19" ht="18.75" hidden="1">
      <c r="C40" s="16" t="s">
        <v>13</v>
      </c>
      <c r="D40" s="10"/>
      <c r="E40" s="29"/>
      <c r="F40" s="30"/>
      <c r="G40" s="15"/>
      <c r="H40" s="10"/>
      <c r="I40" s="10"/>
      <c r="J40" s="10"/>
      <c r="K40" s="10"/>
      <c r="L40" s="10"/>
      <c r="M40" s="10"/>
      <c r="N40" s="9"/>
      <c r="O40" s="9"/>
      <c r="P40" s="9"/>
      <c r="Q40" s="9"/>
      <c r="R40" s="27"/>
      <c r="S40" s="27"/>
    </row>
    <row r="41" spans="3:19" ht="56.25" hidden="1">
      <c r="C41" s="23" t="s">
        <v>14</v>
      </c>
      <c r="D41" s="12" t="s">
        <v>4</v>
      </c>
      <c r="E41" s="34">
        <v>9132</v>
      </c>
      <c r="F41" s="38"/>
      <c r="G41" s="1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7"/>
      <c r="S41" s="27"/>
    </row>
    <row r="42" spans="3:19" ht="56.25">
      <c r="C42" s="19" t="s">
        <v>15</v>
      </c>
      <c r="D42" s="12" t="s">
        <v>4</v>
      </c>
      <c r="E42" s="42">
        <v>103.7</v>
      </c>
      <c r="F42" s="32">
        <v>105.3</v>
      </c>
      <c r="G42" s="39">
        <v>107.4</v>
      </c>
      <c r="H42" s="31">
        <v>104.5</v>
      </c>
      <c r="I42" s="29">
        <v>103.6</v>
      </c>
      <c r="J42" s="29">
        <v>104.1</v>
      </c>
      <c r="K42" s="29">
        <v>103.7</v>
      </c>
      <c r="L42" s="29">
        <v>103.7</v>
      </c>
      <c r="M42" s="29">
        <v>103.7</v>
      </c>
      <c r="N42" s="41">
        <v>103.7</v>
      </c>
      <c r="O42" s="41">
        <v>103.8</v>
      </c>
      <c r="P42" s="41">
        <v>103.6</v>
      </c>
      <c r="Q42" s="41">
        <v>103.8</v>
      </c>
      <c r="R42" s="27"/>
      <c r="S42" s="27"/>
    </row>
    <row r="43" spans="3:19" ht="56.25">
      <c r="C43" s="23" t="s">
        <v>16</v>
      </c>
      <c r="D43" s="12" t="s">
        <v>4</v>
      </c>
      <c r="E43" s="38">
        <v>7679.9</v>
      </c>
      <c r="F43" s="38">
        <v>8056.2</v>
      </c>
      <c r="G43" s="10">
        <f>ROUND(((F43*G31)/100),1)</f>
        <v>8652.4</v>
      </c>
      <c r="H43" s="10">
        <f>ROUND(((G43*H31)/100),1)</f>
        <v>9041.8</v>
      </c>
      <c r="I43" s="10">
        <f aca="true" t="shared" si="10" ref="I43:Q43">ROUND(((G43*I31)/100),1)</f>
        <v>8963.9</v>
      </c>
      <c r="J43" s="10">
        <f t="shared" si="10"/>
        <v>9412.5</v>
      </c>
      <c r="K43" s="10">
        <f t="shared" si="10"/>
        <v>9295.6</v>
      </c>
      <c r="L43" s="10">
        <f t="shared" si="10"/>
        <v>9760.8</v>
      </c>
      <c r="M43" s="10">
        <f t="shared" si="10"/>
        <v>9639.5</v>
      </c>
      <c r="N43" s="10">
        <f t="shared" si="10"/>
        <v>10121.9</v>
      </c>
      <c r="O43" s="10">
        <f t="shared" si="10"/>
        <v>10005.8</v>
      </c>
      <c r="P43" s="10">
        <f t="shared" si="10"/>
        <v>10486.3</v>
      </c>
      <c r="Q43" s="10">
        <f t="shared" si="10"/>
        <v>10386</v>
      </c>
      <c r="R43" s="27"/>
      <c r="S43" s="27"/>
    </row>
    <row r="44" spans="3:19" ht="18.75">
      <c r="C44" s="17" t="s">
        <v>10</v>
      </c>
      <c r="D44" s="10"/>
      <c r="E44" s="29"/>
      <c r="F44" s="30"/>
      <c r="G44" s="15"/>
      <c r="H44" s="10"/>
      <c r="I44" s="10"/>
      <c r="J44" s="10"/>
      <c r="K44" s="10"/>
      <c r="L44" s="10"/>
      <c r="M44" s="10"/>
      <c r="N44" s="9"/>
      <c r="O44" s="9"/>
      <c r="P44" s="9"/>
      <c r="Q44" s="9"/>
      <c r="R44" s="27"/>
      <c r="S44" s="27"/>
    </row>
    <row r="45" spans="3:19" ht="18.75">
      <c r="C45" s="17" t="s">
        <v>11</v>
      </c>
      <c r="D45" s="10" t="s">
        <v>0</v>
      </c>
      <c r="E45" s="29">
        <v>0</v>
      </c>
      <c r="F45" s="38">
        <v>1707.2</v>
      </c>
      <c r="G45" s="15">
        <f>ROUND((G43*0.58),1)</f>
        <v>5018.4</v>
      </c>
      <c r="H45" s="10">
        <f>ROUND(((G45*H31)/100),1)</f>
        <v>5244.2</v>
      </c>
      <c r="I45" s="10">
        <f aca="true" t="shared" si="11" ref="I45:Q45">ROUND(((G45*I31)/100),1)</f>
        <v>5199.1</v>
      </c>
      <c r="J45" s="10">
        <f t="shared" si="11"/>
        <v>5459.2</v>
      </c>
      <c r="K45" s="10">
        <f t="shared" si="11"/>
        <v>5391.5</v>
      </c>
      <c r="L45" s="10">
        <f t="shared" si="11"/>
        <v>5661.2</v>
      </c>
      <c r="M45" s="10">
        <f t="shared" si="11"/>
        <v>5591</v>
      </c>
      <c r="N45" s="10">
        <f t="shared" si="11"/>
        <v>5870.7</v>
      </c>
      <c r="O45" s="10">
        <f t="shared" si="11"/>
        <v>5803.5</v>
      </c>
      <c r="P45" s="10">
        <f t="shared" si="11"/>
        <v>6082</v>
      </c>
      <c r="Q45" s="10">
        <f t="shared" si="11"/>
        <v>6024</v>
      </c>
      <c r="R45" s="27"/>
      <c r="S45" s="27"/>
    </row>
    <row r="46" spans="3:19" ht="37.5">
      <c r="C46" s="17" t="s">
        <v>17</v>
      </c>
      <c r="D46" s="10" t="s">
        <v>0</v>
      </c>
      <c r="E46" s="29">
        <v>7.7</v>
      </c>
      <c r="F46" s="46">
        <v>0</v>
      </c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7"/>
      <c r="S46" s="27"/>
    </row>
    <row r="47" spans="3:19" ht="18.75">
      <c r="C47" s="17" t="s">
        <v>18</v>
      </c>
      <c r="D47" s="10" t="s">
        <v>0</v>
      </c>
      <c r="E47" s="29">
        <v>7672.2</v>
      </c>
      <c r="F47" s="38">
        <v>6349</v>
      </c>
      <c r="G47" s="15">
        <f>G43-G45</f>
        <v>3634</v>
      </c>
      <c r="H47" s="10">
        <f>ROUND(((G47*H31)/100),1)</f>
        <v>3797.5</v>
      </c>
      <c r="I47" s="10">
        <f aca="true" t="shared" si="12" ref="I47:Q47">ROUND(((G47*I31)/100),1)</f>
        <v>3764.8</v>
      </c>
      <c r="J47" s="10">
        <f t="shared" si="12"/>
        <v>3953.2</v>
      </c>
      <c r="K47" s="10">
        <f t="shared" si="12"/>
        <v>3904.1</v>
      </c>
      <c r="L47" s="10">
        <f t="shared" si="12"/>
        <v>4099.5</v>
      </c>
      <c r="M47" s="10">
        <f t="shared" si="12"/>
        <v>4048.6</v>
      </c>
      <c r="N47" s="10">
        <f t="shared" si="12"/>
        <v>4251.2</v>
      </c>
      <c r="O47" s="10">
        <f t="shared" si="12"/>
        <v>4202.4</v>
      </c>
      <c r="P47" s="10">
        <f t="shared" si="12"/>
        <v>4404.2</v>
      </c>
      <c r="Q47" s="10">
        <f t="shared" si="12"/>
        <v>4362.1</v>
      </c>
      <c r="R47" s="27"/>
      <c r="S47" s="27"/>
    </row>
    <row r="48" spans="3:19" ht="37.5" hidden="1">
      <c r="C48" s="23" t="s">
        <v>19</v>
      </c>
      <c r="D48" s="12" t="s">
        <v>20</v>
      </c>
      <c r="E48" s="38">
        <v>281</v>
      </c>
      <c r="F48" s="38">
        <v>281</v>
      </c>
      <c r="G48" s="15"/>
      <c r="H48" s="10"/>
      <c r="I48" s="10"/>
      <c r="J48" s="10"/>
      <c r="K48" s="10"/>
      <c r="L48" s="10"/>
      <c r="M48" s="10"/>
      <c r="N48" s="9"/>
      <c r="O48" s="9"/>
      <c r="P48" s="9"/>
      <c r="Q48" s="9"/>
      <c r="R48" s="27"/>
      <c r="S48" s="27"/>
    </row>
    <row r="49" spans="3:19" ht="37.5" hidden="1">
      <c r="C49" s="23" t="s">
        <v>21</v>
      </c>
      <c r="D49" s="12" t="s">
        <v>1</v>
      </c>
      <c r="E49" s="38">
        <v>243.4</v>
      </c>
      <c r="F49" s="38">
        <v>226</v>
      </c>
      <c r="G49" s="15"/>
      <c r="H49" s="10"/>
      <c r="I49" s="10"/>
      <c r="J49" s="10"/>
      <c r="K49" s="10"/>
      <c r="L49" s="10"/>
      <c r="M49" s="10"/>
      <c r="N49" s="9"/>
      <c r="O49" s="9"/>
      <c r="P49" s="9"/>
      <c r="Q49" s="9"/>
      <c r="R49" s="27"/>
      <c r="S49" s="27"/>
    </row>
    <row r="50" spans="3:19" ht="18.75" hidden="1">
      <c r="C50" s="23" t="s">
        <v>22</v>
      </c>
      <c r="D50" s="10" t="s">
        <v>23</v>
      </c>
      <c r="E50" s="29">
        <v>5862</v>
      </c>
      <c r="F50" s="38">
        <v>5540</v>
      </c>
      <c r="G50" s="15"/>
      <c r="H50" s="10"/>
      <c r="I50" s="10"/>
      <c r="J50" s="10"/>
      <c r="K50" s="10"/>
      <c r="L50" s="10"/>
      <c r="M50" s="10"/>
      <c r="N50" s="9"/>
      <c r="O50" s="9"/>
      <c r="P50" s="9"/>
      <c r="Q50" s="9"/>
      <c r="R50" s="27"/>
      <c r="S50" s="27"/>
    </row>
    <row r="51" spans="3:19" ht="18.75" hidden="1">
      <c r="C51" s="23" t="s">
        <v>24</v>
      </c>
      <c r="D51" s="12" t="s">
        <v>25</v>
      </c>
      <c r="E51" s="38">
        <v>1046</v>
      </c>
      <c r="F51" s="38">
        <v>1347</v>
      </c>
      <c r="G51" s="15"/>
      <c r="H51" s="10"/>
      <c r="I51" s="10"/>
      <c r="J51" s="10"/>
      <c r="K51" s="10"/>
      <c r="L51" s="10"/>
      <c r="M51" s="10"/>
      <c r="N51" s="9"/>
      <c r="O51" s="9"/>
      <c r="P51" s="9"/>
      <c r="Q51" s="9"/>
      <c r="R51" s="27"/>
      <c r="S51" s="27"/>
    </row>
    <row r="52" spans="18:19" ht="12.75">
      <c r="R52" s="27"/>
      <c r="S52" s="27"/>
    </row>
    <row r="53" spans="3:13" ht="46.5" customHeight="1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</sheetData>
  <sheetProtection/>
  <mergeCells count="15">
    <mergeCell ref="C53:M53"/>
    <mergeCell ref="C6:C9"/>
    <mergeCell ref="D6:D9"/>
    <mergeCell ref="P7:Q7"/>
    <mergeCell ref="C2:Q2"/>
    <mergeCell ref="C3:Q3"/>
    <mergeCell ref="C4:Q4"/>
    <mergeCell ref="E7:E9"/>
    <mergeCell ref="F7:F9"/>
    <mergeCell ref="G7:G9"/>
    <mergeCell ref="H7:I7"/>
    <mergeCell ref="J7:K7"/>
    <mergeCell ref="L7:M7"/>
    <mergeCell ref="H6:Q6"/>
    <mergeCell ref="N7:O7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Ирина Петровна Иванова</cp:lastModifiedBy>
  <cp:lastPrinted>2019-10-28T06:13:06Z</cp:lastPrinted>
  <dcterms:created xsi:type="dcterms:W3CDTF">2013-05-25T16:45:04Z</dcterms:created>
  <dcterms:modified xsi:type="dcterms:W3CDTF">2019-11-06T12:46:44Z</dcterms:modified>
  <cp:category/>
  <cp:version/>
  <cp:contentType/>
  <cp:contentStatus/>
</cp:coreProperties>
</file>