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1925" activeTab="0"/>
  </bookViews>
  <sheets>
    <sheet name="Кприрод (17-19)" sheetId="1" r:id="rId1"/>
  </sheets>
  <definedNames>
    <definedName name="_xlnm.Print_Titles" localSheetId="0">'Кприрод (17-19)'!$6:$8</definedName>
    <definedName name="_xlnm.Print_Area" localSheetId="0">'Кприрод (17-19)'!$B$1:$L$80</definedName>
  </definedNames>
  <calcPr fullCalcOnLoad="1"/>
</workbook>
</file>

<file path=xl/sharedStrings.xml><?xml version="1.0" encoding="utf-8"?>
<sst xmlns="http://schemas.openxmlformats.org/spreadsheetml/2006/main" count="149" uniqueCount="99">
  <si>
    <t>Форма 2п</t>
  </si>
  <si>
    <t>Показатели</t>
  </si>
  <si>
    <t>Единица измерения</t>
  </si>
  <si>
    <t>тыс. чел.</t>
  </si>
  <si>
    <t xml:space="preserve">млн. руб. </t>
  </si>
  <si>
    <t>% к предыдущему году в сопоставимых ценах</t>
  </si>
  <si>
    <t>% к предыдущему году</t>
  </si>
  <si>
    <t>2.3. Промышленное производство</t>
  </si>
  <si>
    <t>% к предыдущему году в действующих ценах</t>
  </si>
  <si>
    <t>в том числе: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</si>
  <si>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</si>
  <si>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Темп отгрузки -Подраздел DD: Обработка древесины и производство изделий из дерева</t>
  </si>
  <si>
    <t>Индекс-дефлятор отгрузки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</si>
  <si>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</si>
  <si>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</si>
  <si>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Темп роста отгрузки - Подраздел DE: Целлюлозно-бумажное производство; издательская и полиграфическая деятельность</t>
  </si>
  <si>
    <t>Индекс-дефлятор отгрузки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</si>
  <si>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</si>
  <si>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Из подраздела DN: Производство мебели</t>
  </si>
  <si>
    <t>Темп роста отгрузки - Подраздел DN: Производство мебели</t>
  </si>
  <si>
    <t>Индекс-дефлятор отгрузки - Подраздел DN: Производство мебели</t>
  </si>
  <si>
    <t>Индекс производства - Подраздел DN: Производство мебели</t>
  </si>
  <si>
    <t>млн. руб.</t>
  </si>
  <si>
    <t xml:space="preserve">2.6. Производство важнейших видов продукции в натуральном выражении </t>
  </si>
  <si>
    <t>тыс. тонн</t>
  </si>
  <si>
    <t>Древесина необработанная</t>
  </si>
  <si>
    <t>млн. куб. м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</si>
  <si>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</si>
  <si>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</si>
  <si>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в ценах соответствующих лет; млн. руб.</t>
  </si>
  <si>
    <t>%</t>
  </si>
  <si>
    <t>6. Инвестиции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</si>
  <si>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</si>
  <si>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</si>
  <si>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без субъектов малого предпринимательства; млн. руб.</t>
  </si>
  <si>
    <t>Из раздела А: лесное хозяйство и предоставление услуг в этой области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</si>
  <si>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</si>
  <si>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</si>
  <si>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Из подраздела DN: Производство мебели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</si>
  <si>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</si>
  <si>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</si>
  <si>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</si>
  <si>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</si>
  <si>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</si>
  <si>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</si>
  <si>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</si>
  <si>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</si>
  <si>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</si>
  <si>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</si>
  <si>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</si>
  <si>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</si>
  <si>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Стоимость основных фондов по полной учетной стоимости (на конец года)</t>
  </si>
  <si>
    <t xml:space="preserve">Ликвидация основных фондов по полной учетной стоимости 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</si>
  <si>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</si>
  <si>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</si>
  <si>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</si>
  <si>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</si>
  <si>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</si>
  <si>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 xml:space="preserve"> </t>
  </si>
  <si>
    <t>9. Труд и занятость</t>
  </si>
  <si>
    <t>рублей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</si>
  <si>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</si>
  <si>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</si>
  <si>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</si>
  <si>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</si>
  <si>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</si>
  <si>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</si>
  <si>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Среднесписочная численность работников организаций (без внешних совместителей)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</si>
  <si>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</si>
  <si>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</si>
  <si>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</si>
  <si>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</si>
  <si>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</si>
  <si>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</si>
  <si>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из них за счет:</t>
  </si>
  <si>
    <t>средств федерального бюджета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</si>
  <si>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</si>
  <si>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</si>
  <si>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</si>
  <si>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</si>
  <si>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</si>
  <si>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</si>
  <si>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</si>
  <si>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</si>
  <si>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</si>
  <si>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отчет</t>
  </si>
  <si>
    <t>оценка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</si>
  <si>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</si>
  <si>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прогноз</t>
  </si>
  <si>
    <t>вариант 1</t>
  </si>
  <si>
    <t>вариант 2</t>
  </si>
  <si>
    <t>Среднегодовая численность занятых в отрасли</t>
  </si>
  <si>
    <t>Пояснения</t>
  </si>
  <si>
    <t>Среднемесячная номинальная начисленная заработная плата в отрасли по региону</t>
  </si>
  <si>
    <t>Индекс-дефлятор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</si>
  <si>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</si>
  <si>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Комитет по природным ресурсам Ленинградской области (2017-2019 гг., 2 этап)</t>
  </si>
  <si>
    <t xml:space="preserve">вариант 1 </t>
  </si>
  <si>
    <t xml:space="preserve">вариант 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</si>
</sst>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9"/>
      <color indexed="14"/>
      <name val="Arial Cyr"/>
      <family val="0"/>
    </font>
    <font>
      <sz val="12"/>
      <color indexed="14"/>
      <name val="Arial Cyr"/>
      <family val="0"/>
    </font>
    <font>
      <sz val="10"/>
      <color indexed="14"/>
      <name val="Arial Cyr"/>
      <family val="0"/>
    </font>
    <font>
      <sz val="9"/>
      <color indexed="12"/>
      <name val="Arial Cyr"/>
      <family val="0"/>
    </font>
    <font>
      <sz val="10"/>
      <color indexed="12"/>
      <name val="Arial Cyr"/>
      <family val="0"/>
    </font>
    <font>
      <i/>
      <sz val="9"/>
      <color indexed="60"/>
      <name val="Arial Cyr"/>
      <family val="0"/>
    </font>
    <font>
      <i/>
      <sz val="10"/>
      <color indexed="60"/>
      <name val="Arial Cyr"/>
      <family val="0"/>
    </font>
    <font>
      <b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C0099"/>
      <name val="Times New Roman"/>
      <family val="1"/>
    </font>
    <font>
      <sz val="9"/>
      <color rgb="FFCC0099"/>
      <name val="Arial Cyr"/>
      <family val="0"/>
    </font>
    <font>
      <sz val="12"/>
      <color rgb="FFCC0099"/>
      <name val="Arial Cyr"/>
      <family val="0"/>
    </font>
    <font>
      <sz val="12"/>
      <color rgb="FFCC0099"/>
      <name val="Times New Roman"/>
      <family val="1"/>
    </font>
    <font>
      <sz val="10"/>
      <color rgb="FFCC0099"/>
      <name val="Arial Cyr"/>
      <family val="0"/>
    </font>
    <font>
      <sz val="9"/>
      <color rgb="FF0000CC"/>
      <name val="Arial Cyr"/>
      <family val="0"/>
    </font>
    <font>
      <sz val="10"/>
      <color rgb="FF0000CC"/>
      <name val="Arial Cyr"/>
      <family val="0"/>
    </font>
    <font>
      <i/>
      <sz val="9"/>
      <color rgb="FFC00000"/>
      <name val="Arial Cyr"/>
      <family val="0"/>
    </font>
    <font>
      <i/>
      <sz val="10"/>
      <color rgb="FFC00000"/>
      <name val="Arial Cyr"/>
      <family val="0"/>
    </font>
    <font>
      <b/>
      <sz val="12"/>
      <color rgb="FF0000FF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0" fontId="32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62" fillId="0" borderId="10" xfId="0" applyFont="1" applyFill="1" applyBorder="1" applyAlignment="1">
      <alignment horizontal="left" vertical="center" wrapText="1" shrinkToFi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 shrinkToFit="1"/>
    </xf>
    <xf numFmtId="0" fontId="65" fillId="0" borderId="10" xfId="0" applyFont="1" applyFill="1" applyBorder="1" applyAlignment="1" applyProtection="1">
      <alignment horizontal="left" vertical="center" wrapText="1" shrinkToFit="1"/>
      <protection/>
    </xf>
    <xf numFmtId="0" fontId="6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2" fillId="0" borderId="10" xfId="0" applyFont="1" applyFill="1" applyBorder="1" applyAlignment="1" applyProtection="1">
      <alignment horizontal="left" vertical="center" wrapText="1" shrinkToFit="1"/>
      <protection/>
    </xf>
    <xf numFmtId="0" fontId="67" fillId="0" borderId="0" xfId="0" applyFont="1" applyFill="1" applyAlignment="1">
      <alignment wrapText="1"/>
    </xf>
    <xf numFmtId="0" fontId="68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69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11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 applyProtection="1">
      <alignment horizontal="left" vertical="center" wrapText="1" shrinkToFit="1"/>
      <protection/>
    </xf>
    <xf numFmtId="0" fontId="3" fillId="31" borderId="10" xfId="0" applyFont="1" applyFill="1" applyBorder="1" applyAlignment="1" applyProtection="1">
      <alignment horizontal="left" vertical="center" wrapText="1" shrinkToFit="1"/>
      <protection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0" fontId="12" fillId="31" borderId="10" xfId="0" applyFont="1" applyFill="1" applyBorder="1" applyAlignment="1" applyProtection="1">
      <alignment horizontal="left" vertical="center" wrapText="1" shrinkToFit="1"/>
      <protection/>
    </xf>
    <xf numFmtId="0" fontId="12" fillId="31" borderId="10" xfId="0" applyFont="1" applyFill="1" applyBorder="1" applyAlignment="1" applyProtection="1">
      <alignment horizontal="center" vertical="center" wrapText="1"/>
      <protection/>
    </xf>
    <xf numFmtId="164" fontId="13" fillId="31" borderId="10" xfId="0" applyNumberFormat="1" applyFont="1" applyFill="1" applyBorder="1" applyAlignment="1" applyProtection="1">
      <alignment horizontal="right" vertical="center" wrapText="1"/>
      <protection/>
    </xf>
    <xf numFmtId="0" fontId="13" fillId="31" borderId="10" xfId="0" applyFont="1" applyFill="1" applyBorder="1" applyAlignment="1" applyProtection="1">
      <alignment horizontal="right" vertical="center" wrapText="1"/>
      <protection/>
    </xf>
    <xf numFmtId="164" fontId="13" fillId="31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65" fontId="3" fillId="31" borderId="10" xfId="0" applyNumberFormat="1" applyFont="1" applyFill="1" applyBorder="1" applyAlignment="1" applyProtection="1">
      <alignment horizontal="right" vertical="center" wrapText="1"/>
      <protection locked="0"/>
    </xf>
    <xf numFmtId="165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165" fontId="3" fillId="34" borderId="10" xfId="0" applyNumberFormat="1" applyFont="1" applyFill="1" applyBorder="1" applyAlignment="1" applyProtection="1">
      <alignment horizontal="right" vertical="center" wrapText="1"/>
      <protection/>
    </xf>
    <xf numFmtId="165" fontId="3" fillId="34" borderId="10" xfId="0" applyNumberFormat="1" applyFont="1" applyFill="1" applyBorder="1" applyAlignment="1" applyProtection="1">
      <alignment horizontal="right" vertical="center"/>
      <protection locked="0"/>
    </xf>
    <xf numFmtId="165" fontId="3" fillId="34" borderId="10" xfId="0" applyNumberFormat="1" applyFont="1" applyFill="1" applyBorder="1" applyAlignment="1">
      <alignment horizontal="right" vertical="center"/>
    </xf>
    <xf numFmtId="165" fontId="3" fillId="31" borderId="10" xfId="0" applyNumberFormat="1" applyFont="1" applyFill="1" applyBorder="1" applyAlignment="1" applyProtection="1">
      <alignment horizontal="right" vertical="center" wrapText="1"/>
      <protection/>
    </xf>
    <xf numFmtId="165" fontId="3" fillId="33" borderId="10" xfId="0" applyNumberFormat="1" applyFont="1" applyFill="1" applyBorder="1" applyAlignment="1" applyProtection="1">
      <alignment horizontal="right" vertical="center" wrapText="1"/>
      <protection/>
    </xf>
    <xf numFmtId="165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6" fontId="3" fillId="34" borderId="10" xfId="0" applyNumberFormat="1" applyFont="1" applyFill="1" applyBorder="1" applyAlignment="1" applyProtection="1">
      <alignment horizontal="right" vertical="center" wrapText="1"/>
      <protection/>
    </xf>
    <xf numFmtId="166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16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63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0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6.625" style="1" customWidth="1"/>
    <col min="2" max="2" width="53.875" style="1" customWidth="1"/>
    <col min="3" max="3" width="28.75390625" style="1" customWidth="1"/>
    <col min="4" max="4" width="13.625" style="1" customWidth="1"/>
    <col min="5" max="5" width="14.625" style="1" customWidth="1"/>
    <col min="6" max="12" width="14.00390625" style="1" customWidth="1"/>
    <col min="13" max="13" width="62.75390625" style="15" customWidth="1"/>
    <col min="14" max="16384" width="9.125" style="1" customWidth="1"/>
  </cols>
  <sheetData>
    <row r="2" spans="2:4" ht="15.75">
      <c r="B2" s="62" t="s">
        <v>0</v>
      </c>
      <c r="C2" s="62"/>
      <c r="D2" s="13"/>
    </row>
    <row r="3" spans="2:12" ht="15.75">
      <c r="B3" s="63" t="s">
        <v>95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5.75">
      <c r="B4" s="64" t="s">
        <v>96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ht="15.75">
      <c r="C5" s="14"/>
    </row>
    <row r="6" spans="2:13" s="10" customFormat="1" ht="18.75">
      <c r="B6" s="65" t="s">
        <v>1</v>
      </c>
      <c r="C6" s="65" t="s">
        <v>2</v>
      </c>
      <c r="D6" s="11" t="s">
        <v>85</v>
      </c>
      <c r="E6" s="12" t="s">
        <v>85</v>
      </c>
      <c r="F6" s="12" t="s">
        <v>86</v>
      </c>
      <c r="G6" s="12" t="s">
        <v>88</v>
      </c>
      <c r="H6" s="12"/>
      <c r="I6" s="12"/>
      <c r="J6" s="12"/>
      <c r="K6" s="12"/>
      <c r="L6" s="12"/>
      <c r="M6" s="66" t="s">
        <v>92</v>
      </c>
    </row>
    <row r="7" spans="2:13" s="10" customFormat="1" ht="18.75">
      <c r="B7" s="65"/>
      <c r="C7" s="65"/>
      <c r="D7" s="65">
        <v>2014</v>
      </c>
      <c r="E7" s="65">
        <v>2015</v>
      </c>
      <c r="F7" s="65">
        <v>2016</v>
      </c>
      <c r="G7" s="12">
        <v>2017</v>
      </c>
      <c r="H7" s="12"/>
      <c r="I7" s="12">
        <v>2018</v>
      </c>
      <c r="J7" s="12"/>
      <c r="K7" s="12">
        <v>2019</v>
      </c>
      <c r="L7" s="12"/>
      <c r="M7" s="66"/>
    </row>
    <row r="8" spans="2:13" s="10" customFormat="1" ht="18.75">
      <c r="B8" s="65"/>
      <c r="C8" s="65"/>
      <c r="D8" s="65"/>
      <c r="E8" s="65"/>
      <c r="F8" s="65"/>
      <c r="G8" s="11" t="s">
        <v>97</v>
      </c>
      <c r="H8" s="11" t="s">
        <v>98</v>
      </c>
      <c r="I8" s="11" t="s">
        <v>89</v>
      </c>
      <c r="J8" s="11" t="s">
        <v>90</v>
      </c>
      <c r="K8" s="11" t="s">
        <v>89</v>
      </c>
      <c r="L8" s="11" t="s">
        <v>90</v>
      </c>
      <c r="M8" s="67"/>
    </row>
    <row r="9" spans="2:13" s="8" customFormat="1" ht="15.75">
      <c r="B9" s="2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16"/>
    </row>
    <row r="10" spans="2:13" s="8" customFormat="1" ht="78.75">
      <c r="B10" s="7" t="s">
        <v>10</v>
      </c>
      <c r="C10" s="5" t="s">
        <v>4</v>
      </c>
      <c r="D10" s="48">
        <v>16870</v>
      </c>
      <c r="E10" s="46">
        <v>19227</v>
      </c>
      <c r="F10" s="49">
        <f>ROUND((E10*F13*F12/10000),1)</f>
        <v>20881.5</v>
      </c>
      <c r="G10" s="49">
        <f>ROUND((F10*G13*G12/10000),1)</f>
        <v>22108.5</v>
      </c>
      <c r="H10" s="49">
        <f>ROUND((F10*H13*H12/10000),1)</f>
        <v>21874.5</v>
      </c>
      <c r="I10" s="49">
        <f>ROUND((G10*I13*I12/10000),1)</f>
        <v>23454.4</v>
      </c>
      <c r="J10" s="49">
        <f>ROUND((H10*J13*J12/10000),1)</f>
        <v>22869.5</v>
      </c>
      <c r="K10" s="49">
        <f>ROUND((I10*K13*K12/10000),1)</f>
        <v>25123.8</v>
      </c>
      <c r="L10" s="49">
        <f>ROUND((J10*L13*L12/10000),1)</f>
        <v>23932.5</v>
      </c>
      <c r="M10" s="16"/>
    </row>
    <row r="11" spans="2:13" s="8" customFormat="1" ht="31.5">
      <c r="B11" s="4" t="s">
        <v>11</v>
      </c>
      <c r="C11" s="5" t="s">
        <v>8</v>
      </c>
      <c r="D11" s="48">
        <v>108.3</v>
      </c>
      <c r="E11" s="46">
        <v>112.3</v>
      </c>
      <c r="F11" s="50">
        <f>ROUND((100*F10/E10),1)</f>
        <v>108.6</v>
      </c>
      <c r="G11" s="50">
        <f>ROUND((100*G10/F10),1)</f>
        <v>105.9</v>
      </c>
      <c r="H11" s="50">
        <f>ROUND((100*H10/F10),1)</f>
        <v>104.8</v>
      </c>
      <c r="I11" s="50">
        <f>ROUND((100*I10/G10),1)</f>
        <v>106.1</v>
      </c>
      <c r="J11" s="50">
        <f>ROUND((100*J10/H10),1)</f>
        <v>104.5</v>
      </c>
      <c r="K11" s="50">
        <f>ROUND((100*K10/I10),1)</f>
        <v>107.1</v>
      </c>
      <c r="L11" s="50">
        <f>ROUND((100*L10/J10),1)</f>
        <v>104.6</v>
      </c>
      <c r="M11" s="16"/>
    </row>
    <row r="12" spans="2:13" s="8" customFormat="1" ht="47.25">
      <c r="B12" s="34" t="s">
        <v>12</v>
      </c>
      <c r="C12" s="36" t="s">
        <v>6</v>
      </c>
      <c r="D12" s="51">
        <v>118.6</v>
      </c>
      <c r="E12" s="45">
        <v>116.6</v>
      </c>
      <c r="F12" s="45">
        <v>107</v>
      </c>
      <c r="G12" s="45">
        <v>103.8</v>
      </c>
      <c r="H12" s="45">
        <v>102.4</v>
      </c>
      <c r="I12" s="45">
        <v>103.5</v>
      </c>
      <c r="J12" s="45">
        <v>101.8</v>
      </c>
      <c r="K12" s="45">
        <v>104.2</v>
      </c>
      <c r="L12" s="45">
        <v>101.6</v>
      </c>
      <c r="M12" s="16"/>
    </row>
    <row r="13" spans="2:13" s="8" customFormat="1" ht="31.5">
      <c r="B13" s="42" t="s">
        <v>13</v>
      </c>
      <c r="C13" s="44" t="s">
        <v>6</v>
      </c>
      <c r="D13" s="52">
        <v>101.6</v>
      </c>
      <c r="E13" s="53">
        <v>102.2</v>
      </c>
      <c r="F13" s="53">
        <v>101.5</v>
      </c>
      <c r="G13" s="53">
        <v>102</v>
      </c>
      <c r="H13" s="53">
        <v>102.3</v>
      </c>
      <c r="I13" s="53">
        <v>102.5</v>
      </c>
      <c r="J13" s="53">
        <v>102.7</v>
      </c>
      <c r="K13" s="53">
        <v>102.8</v>
      </c>
      <c r="L13" s="53">
        <v>103</v>
      </c>
      <c r="M13" s="16"/>
    </row>
    <row r="14" spans="2:13" s="8" customFormat="1" ht="78.75">
      <c r="B14" s="7" t="s">
        <v>14</v>
      </c>
      <c r="C14" s="5" t="s">
        <v>4</v>
      </c>
      <c r="D14" s="48">
        <v>53668</v>
      </c>
      <c r="E14" s="46">
        <v>78617</v>
      </c>
      <c r="F14" s="49">
        <f>ROUND((E14*F17*F16/10000),1)</f>
        <v>89950.7</v>
      </c>
      <c r="G14" s="49">
        <f>ROUND((F14*G17*G16/10000),1)</f>
        <v>95144.5</v>
      </c>
      <c r="H14" s="49">
        <f>ROUND((F14*H17*H16/10000),1)</f>
        <v>94503.6</v>
      </c>
      <c r="I14" s="49">
        <f>ROUND((G14*I17*I16/10000),1)</f>
        <v>101523</v>
      </c>
      <c r="J14" s="49">
        <f>ROUND((H14*J17*J16/10000),1)</f>
        <v>99675.7</v>
      </c>
      <c r="K14" s="49">
        <f>ROUND((I14*K17*K16/10000),1)</f>
        <v>109062.1</v>
      </c>
      <c r="L14" s="49">
        <f>ROUND((J14*L17*L16/10000),1)</f>
        <v>105130.5</v>
      </c>
      <c r="M14" s="16"/>
    </row>
    <row r="15" spans="2:13" s="8" customFormat="1" ht="47.25">
      <c r="B15" s="4" t="s">
        <v>15</v>
      </c>
      <c r="C15" s="5" t="s">
        <v>8</v>
      </c>
      <c r="D15" s="48">
        <v>107.5</v>
      </c>
      <c r="E15" s="46">
        <v>129.3</v>
      </c>
      <c r="F15" s="50">
        <f>ROUND((100*F14/E14),1)</f>
        <v>114.4</v>
      </c>
      <c r="G15" s="50">
        <f>ROUND((100*G14/F14),1)</f>
        <v>105.8</v>
      </c>
      <c r="H15" s="50">
        <f>ROUND((100*H14/F14),1)</f>
        <v>105.1</v>
      </c>
      <c r="I15" s="50">
        <f>ROUND((100*I14/G14),1)</f>
        <v>106.7</v>
      </c>
      <c r="J15" s="50">
        <f>ROUND((100*J14/H14),1)</f>
        <v>105.5</v>
      </c>
      <c r="K15" s="50">
        <f>ROUND((100*K14/I14),1)</f>
        <v>107.4</v>
      </c>
      <c r="L15" s="50">
        <f>ROUND((100*L14/J14),1)</f>
        <v>105.5</v>
      </c>
      <c r="M15" s="16"/>
    </row>
    <row r="16" spans="2:19" s="8" customFormat="1" ht="47.25">
      <c r="B16" s="34" t="s">
        <v>16</v>
      </c>
      <c r="C16" s="36" t="s">
        <v>6</v>
      </c>
      <c r="D16" s="51">
        <v>109.2</v>
      </c>
      <c r="E16" s="45">
        <v>132.9</v>
      </c>
      <c r="F16" s="45">
        <v>111.3</v>
      </c>
      <c r="G16" s="45">
        <v>103.7</v>
      </c>
      <c r="H16" s="45">
        <v>102.8</v>
      </c>
      <c r="I16" s="45">
        <v>104</v>
      </c>
      <c r="J16" s="45">
        <v>102.7</v>
      </c>
      <c r="K16" s="45">
        <v>104.5</v>
      </c>
      <c r="L16" s="45">
        <v>102.5</v>
      </c>
      <c r="M16" s="16"/>
      <c r="N16" s="27"/>
      <c r="O16" s="27"/>
      <c r="P16" s="27"/>
      <c r="Q16" s="27"/>
      <c r="R16" s="27"/>
      <c r="S16" s="27"/>
    </row>
    <row r="17" spans="2:19" s="8" customFormat="1" ht="47.25">
      <c r="B17" s="42" t="s">
        <v>17</v>
      </c>
      <c r="C17" s="44" t="s">
        <v>5</v>
      </c>
      <c r="D17" s="52">
        <v>101.4</v>
      </c>
      <c r="E17" s="53">
        <v>108.7</v>
      </c>
      <c r="F17" s="53">
        <v>102.8</v>
      </c>
      <c r="G17" s="53">
        <v>102</v>
      </c>
      <c r="H17" s="53">
        <v>102.2</v>
      </c>
      <c r="I17" s="53">
        <v>102.6</v>
      </c>
      <c r="J17" s="53">
        <v>102.7</v>
      </c>
      <c r="K17" s="53">
        <v>102.8</v>
      </c>
      <c r="L17" s="53">
        <v>102.9</v>
      </c>
      <c r="M17" s="16"/>
      <c r="N17" s="27"/>
      <c r="O17" s="27"/>
      <c r="P17" s="27"/>
      <c r="Q17" s="27"/>
      <c r="R17" s="27"/>
      <c r="S17" s="27"/>
    </row>
    <row r="18" spans="2:13" s="26" customFormat="1" ht="63">
      <c r="B18" s="30" t="s">
        <v>18</v>
      </c>
      <c r="C18" s="5" t="s">
        <v>4</v>
      </c>
      <c r="D18" s="48">
        <v>3425</v>
      </c>
      <c r="E18" s="46">
        <v>3811</v>
      </c>
      <c r="F18" s="49">
        <f>ROUND((E18*F21*F20/10000),1)</f>
        <v>3523.7</v>
      </c>
      <c r="G18" s="49">
        <f>ROUND((F18*G21*G20/10000),1)</f>
        <v>3705.3</v>
      </c>
      <c r="H18" s="49">
        <f>ROUND((F18*H21*H20/10000),1)</f>
        <v>3720</v>
      </c>
      <c r="I18" s="49">
        <f>ROUND((G18*I21*I20/10000),1)</f>
        <v>3972.7</v>
      </c>
      <c r="J18" s="49">
        <f>ROUND((H18*J21*J20/10000),1)</f>
        <v>4011.6</v>
      </c>
      <c r="K18" s="49">
        <f>ROUND((I18*K21*K20/10000),1)</f>
        <v>4238.6</v>
      </c>
      <c r="L18" s="49">
        <f>ROUND((J18*L21*L20/10000),1)</f>
        <v>4288.3</v>
      </c>
      <c r="M18" s="25"/>
    </row>
    <row r="19" spans="2:13" s="26" customFormat="1" ht="31.5">
      <c r="B19" s="31" t="s">
        <v>19</v>
      </c>
      <c r="C19" s="5" t="s">
        <v>8</v>
      </c>
      <c r="D19" s="48">
        <v>150</v>
      </c>
      <c r="E19" s="46">
        <v>109.7</v>
      </c>
      <c r="F19" s="50">
        <f>ROUND((100*F18/E18),1)</f>
        <v>92.5</v>
      </c>
      <c r="G19" s="50">
        <f>ROUND((100*G18/F18),1)</f>
        <v>105.2</v>
      </c>
      <c r="H19" s="50">
        <f>ROUND((100*H18/F18),1)</f>
        <v>105.6</v>
      </c>
      <c r="I19" s="50">
        <f>ROUND((100*I18/G18),1)</f>
        <v>107.2</v>
      </c>
      <c r="J19" s="50">
        <f>ROUND((100*J18/H18),1)</f>
        <v>107.8</v>
      </c>
      <c r="K19" s="50">
        <f>ROUND((100*K18/I18),1)</f>
        <v>106.7</v>
      </c>
      <c r="L19" s="50">
        <f>ROUND((100*L18/J18),1)</f>
        <v>106.9</v>
      </c>
      <c r="M19" s="25"/>
    </row>
    <row r="20" spans="2:13" s="26" customFormat="1" ht="31.5">
      <c r="B20" s="35" t="s">
        <v>20</v>
      </c>
      <c r="C20" s="36" t="s">
        <v>6</v>
      </c>
      <c r="D20" s="51">
        <v>115.1</v>
      </c>
      <c r="E20" s="45">
        <v>147.2</v>
      </c>
      <c r="F20" s="45">
        <v>100.5</v>
      </c>
      <c r="G20" s="45">
        <v>103.6</v>
      </c>
      <c r="H20" s="45">
        <v>103.5</v>
      </c>
      <c r="I20" s="45">
        <v>104.5</v>
      </c>
      <c r="J20" s="45">
        <v>104.8</v>
      </c>
      <c r="K20" s="45">
        <v>104.6</v>
      </c>
      <c r="L20" s="45">
        <v>104.7</v>
      </c>
      <c r="M20" s="25"/>
    </row>
    <row r="21" spans="2:13" s="26" customFormat="1" ht="31.5">
      <c r="B21" s="43" t="s">
        <v>21</v>
      </c>
      <c r="C21" s="44" t="s">
        <v>5</v>
      </c>
      <c r="D21" s="52">
        <v>145</v>
      </c>
      <c r="E21" s="53">
        <v>109.7</v>
      </c>
      <c r="F21" s="53">
        <v>92</v>
      </c>
      <c r="G21" s="53">
        <v>101.5</v>
      </c>
      <c r="H21" s="53">
        <v>102</v>
      </c>
      <c r="I21" s="53">
        <v>102.6</v>
      </c>
      <c r="J21" s="53">
        <v>102.9</v>
      </c>
      <c r="K21" s="53">
        <v>102</v>
      </c>
      <c r="L21" s="53">
        <v>102.1</v>
      </c>
      <c r="M21" s="25"/>
    </row>
    <row r="22" spans="2:13" s="8" customFormat="1" ht="31.5">
      <c r="B22" s="2" t="s">
        <v>23</v>
      </c>
      <c r="C22" s="5"/>
      <c r="D22" s="54"/>
      <c r="E22" s="54"/>
      <c r="F22" s="54"/>
      <c r="G22" s="54"/>
      <c r="H22" s="54"/>
      <c r="I22" s="54"/>
      <c r="J22" s="54"/>
      <c r="K22" s="54"/>
      <c r="L22" s="54"/>
      <c r="M22" s="16"/>
    </row>
    <row r="23" spans="2:13" s="8" customFormat="1" ht="15.75">
      <c r="B23" s="4" t="s">
        <v>25</v>
      </c>
      <c r="C23" s="5" t="s">
        <v>26</v>
      </c>
      <c r="D23" s="55">
        <v>3.6</v>
      </c>
      <c r="E23" s="47">
        <v>3.8</v>
      </c>
      <c r="F23" s="47">
        <f>ROUND((E23*F13/100),3)</f>
        <v>3.857</v>
      </c>
      <c r="G23" s="47">
        <f aca="true" t="shared" si="0" ref="G23:L23">ROUND((F23*G13/100),3)</f>
        <v>3.934</v>
      </c>
      <c r="H23" s="47">
        <f t="shared" si="0"/>
        <v>4.024</v>
      </c>
      <c r="I23" s="47">
        <f t="shared" si="0"/>
        <v>4.125</v>
      </c>
      <c r="J23" s="47">
        <f t="shared" si="0"/>
        <v>4.236</v>
      </c>
      <c r="K23" s="47">
        <f t="shared" si="0"/>
        <v>4.355</v>
      </c>
      <c r="L23" s="47">
        <f t="shared" si="0"/>
        <v>4.486</v>
      </c>
      <c r="M23" s="16"/>
    </row>
    <row r="24" spans="2:13" s="8" customFormat="1" ht="63">
      <c r="B24" s="4" t="s">
        <v>27</v>
      </c>
      <c r="C24" s="5" t="s">
        <v>26</v>
      </c>
      <c r="D24" s="56">
        <v>0.8</v>
      </c>
      <c r="E24" s="57">
        <v>0.9</v>
      </c>
      <c r="F24" s="57">
        <f>ROUND((E24*F13/100),3)</f>
        <v>0.914</v>
      </c>
      <c r="G24" s="57">
        <f>ROUND((F24*G13/100),3)</f>
        <v>0.932</v>
      </c>
      <c r="H24" s="57">
        <f>ROUND((F24*H13/100),3)</f>
        <v>0.935</v>
      </c>
      <c r="I24" s="57">
        <f>ROUND((G24*I13/100),3)</f>
        <v>0.955</v>
      </c>
      <c r="J24" s="57">
        <f>ROUND((H24*J13/100),3)</f>
        <v>0.96</v>
      </c>
      <c r="K24" s="57">
        <f>ROUND((I24*K13/100),3)</f>
        <v>0.982</v>
      </c>
      <c r="L24" s="57">
        <f>ROUND((J24*L13/100),3)</f>
        <v>0.989</v>
      </c>
      <c r="M24" s="16"/>
    </row>
    <row r="25" spans="2:13" s="8" customFormat="1" ht="15.75">
      <c r="B25" s="4" t="s">
        <v>28</v>
      </c>
      <c r="C25" s="5" t="s">
        <v>24</v>
      </c>
      <c r="D25" s="55">
        <v>585</v>
      </c>
      <c r="E25" s="47">
        <v>576.9</v>
      </c>
      <c r="F25" s="47">
        <f>ROUND((E25*F17/100),1)</f>
        <v>593.1</v>
      </c>
      <c r="G25" s="47">
        <f>ROUND((F25*G17/100),1)</f>
        <v>605</v>
      </c>
      <c r="H25" s="47">
        <f>ROUND((F25*H17/100),1)</f>
        <v>606.1</v>
      </c>
      <c r="I25" s="47">
        <f>ROUND((G25*I17/100),1)</f>
        <v>620.7</v>
      </c>
      <c r="J25" s="47">
        <f>ROUND((H25*J17/100),1)</f>
        <v>622.5</v>
      </c>
      <c r="K25" s="47">
        <f>ROUND((I25*K17/100),1)</f>
        <v>638.1</v>
      </c>
      <c r="L25" s="47">
        <f>ROUND((J25*L17/100),1)</f>
        <v>640.6</v>
      </c>
      <c r="M25" s="16"/>
    </row>
    <row r="26" spans="2:13" s="8" customFormat="1" ht="15.75">
      <c r="B26" s="2" t="s">
        <v>31</v>
      </c>
      <c r="C26" s="5"/>
      <c r="D26" s="54"/>
      <c r="E26" s="54"/>
      <c r="F26" s="54"/>
      <c r="G26" s="58"/>
      <c r="H26" s="58"/>
      <c r="I26" s="54"/>
      <c r="J26" s="54"/>
      <c r="K26" s="54"/>
      <c r="L26" s="54"/>
      <c r="M26" s="16"/>
    </row>
    <row r="27" spans="2:13" s="8" customFormat="1" ht="94.5">
      <c r="B27" s="9" t="s">
        <v>33</v>
      </c>
      <c r="C27" s="5"/>
      <c r="D27" s="54"/>
      <c r="E27" s="54"/>
      <c r="F27" s="54"/>
      <c r="G27" s="54"/>
      <c r="H27" s="54"/>
      <c r="I27" s="54"/>
      <c r="J27" s="54"/>
      <c r="K27" s="54"/>
      <c r="L27" s="54"/>
      <c r="M27" s="16"/>
    </row>
    <row r="28" spans="2:13" s="29" customFormat="1" ht="18.75">
      <c r="B28" s="37" t="s">
        <v>94</v>
      </c>
      <c r="C28" s="38" t="s">
        <v>6</v>
      </c>
      <c r="D28" s="39">
        <v>104.9</v>
      </c>
      <c r="E28" s="40">
        <v>114.3</v>
      </c>
      <c r="F28" s="41">
        <v>108.1</v>
      </c>
      <c r="G28" s="41">
        <v>105.4</v>
      </c>
      <c r="H28" s="41">
        <v>104.9</v>
      </c>
      <c r="I28" s="41">
        <v>104.4</v>
      </c>
      <c r="J28" s="41">
        <v>104.7</v>
      </c>
      <c r="K28" s="41">
        <v>104.6</v>
      </c>
      <c r="L28" s="41">
        <v>104.4</v>
      </c>
      <c r="M28" s="28"/>
    </row>
    <row r="29" spans="2:13" s="26" customFormat="1" ht="47.25">
      <c r="B29" s="32" t="s">
        <v>35</v>
      </c>
      <c r="C29" s="33" t="s">
        <v>34</v>
      </c>
      <c r="D29" s="48">
        <v>269</v>
      </c>
      <c r="E29" s="46">
        <v>594</v>
      </c>
      <c r="F29" s="46">
        <f>E29*F30*F28/10000</f>
        <v>694.1252339999999</v>
      </c>
      <c r="G29" s="46">
        <f>F29*G30*G28/10000</f>
        <v>771.1148284543439</v>
      </c>
      <c r="H29" s="46">
        <f>F29*H30*H28/10000</f>
        <v>763.8161016188338</v>
      </c>
      <c r="I29" s="46">
        <f>G29*I30*I28/10000</f>
        <v>840.4658116662139</v>
      </c>
      <c r="J29" s="46">
        <f>H29*J30*J28/10000</f>
        <v>837.3020849394803</v>
      </c>
      <c r="K29" s="46">
        <f>I29*K30*K28/10000</f>
        <v>919.5670919969913</v>
      </c>
      <c r="L29" s="46">
        <f>J29*L30*L28/10000</f>
        <v>912.6056852505976</v>
      </c>
      <c r="M29" s="25"/>
    </row>
    <row r="30" spans="2:13" s="26" customFormat="1" ht="31.5">
      <c r="B30" s="32" t="s">
        <v>32</v>
      </c>
      <c r="C30" s="33" t="s">
        <v>5</v>
      </c>
      <c r="D30" s="48">
        <v>110.9</v>
      </c>
      <c r="E30" s="46">
        <v>185.1</v>
      </c>
      <c r="F30" s="46">
        <v>108.1</v>
      </c>
      <c r="G30" s="46">
        <v>105.4</v>
      </c>
      <c r="H30" s="46">
        <v>104.9</v>
      </c>
      <c r="I30" s="46">
        <v>104.4</v>
      </c>
      <c r="J30" s="46">
        <v>104.7</v>
      </c>
      <c r="K30" s="46">
        <v>104.6</v>
      </c>
      <c r="L30" s="46">
        <v>104.4</v>
      </c>
      <c r="M30" s="25"/>
    </row>
    <row r="31" spans="2:13" s="8" customFormat="1" ht="47.25">
      <c r="B31" s="4" t="s">
        <v>36</v>
      </c>
      <c r="C31" s="33" t="s">
        <v>34</v>
      </c>
      <c r="D31" s="48">
        <v>455</v>
      </c>
      <c r="E31" s="46">
        <v>961</v>
      </c>
      <c r="F31" s="46">
        <f>E31*F32*F28/10000</f>
        <v>1122.987121</v>
      </c>
      <c r="G31" s="46">
        <f>F31*G32*G28/10000</f>
        <v>1247.5443605128362</v>
      </c>
      <c r="H31" s="46">
        <f>F31*H32*H28/10000</f>
        <v>1235.736150935521</v>
      </c>
      <c r="I31" s="46">
        <f>G31*I32*I28/10000</f>
        <v>1359.7435101199187</v>
      </c>
      <c r="J31" s="46">
        <f>H31*J32*J28/10000</f>
        <v>1354.6250902808765</v>
      </c>
      <c r="K31" s="46">
        <f>I31*K32*K28/10000</f>
        <v>1487.717130318365</v>
      </c>
      <c r="L31" s="46">
        <f>J31*L32*L28/10000</f>
        <v>1476.4546524003777</v>
      </c>
      <c r="M31" s="16"/>
    </row>
    <row r="32" spans="2:13" s="8" customFormat="1" ht="31.5">
      <c r="B32" s="4" t="s">
        <v>32</v>
      </c>
      <c r="C32" s="5" t="s">
        <v>5</v>
      </c>
      <c r="D32" s="48">
        <v>8.2</v>
      </c>
      <c r="E32" s="46">
        <v>177.8</v>
      </c>
      <c r="F32" s="46">
        <v>108.1</v>
      </c>
      <c r="G32" s="46">
        <v>105.4</v>
      </c>
      <c r="H32" s="46">
        <v>104.9</v>
      </c>
      <c r="I32" s="46">
        <v>104.4</v>
      </c>
      <c r="J32" s="46">
        <v>104.7</v>
      </c>
      <c r="K32" s="46">
        <v>104.6</v>
      </c>
      <c r="L32" s="46">
        <v>104.4</v>
      </c>
      <c r="M32" s="25"/>
    </row>
    <row r="33" spans="2:13" s="8" customFormat="1" ht="47.25">
      <c r="B33" s="4" t="s">
        <v>37</v>
      </c>
      <c r="C33" s="33" t="s">
        <v>34</v>
      </c>
      <c r="D33" s="48">
        <v>2596</v>
      </c>
      <c r="E33" s="46">
        <v>3110</v>
      </c>
      <c r="F33" s="46">
        <f>E33*F34*F28/10000</f>
        <v>3634.22471</v>
      </c>
      <c r="G33" s="46">
        <f>F33*G34*G28/10000</f>
        <v>4037.3183779343603</v>
      </c>
      <c r="H33" s="46">
        <f>F33*H34*H28/10000</f>
        <v>3999.1045051087103</v>
      </c>
      <c r="I33" s="46">
        <f>G33*I34*I28/10000</f>
        <v>4400.418643572266</v>
      </c>
      <c r="J33" s="46">
        <f>H33*J34*J28/10000</f>
        <v>4383.854350440714</v>
      </c>
      <c r="K33" s="46">
        <f>I33*K34*K28/10000</f>
        <v>4814.568444630712</v>
      </c>
      <c r="L33" s="46">
        <f>J33*L34*L28/10000</f>
        <v>4778.1206753019505</v>
      </c>
      <c r="M33" s="16"/>
    </row>
    <row r="34" spans="2:13" s="8" customFormat="1" ht="31.5">
      <c r="B34" s="4" t="s">
        <v>32</v>
      </c>
      <c r="C34" s="5" t="s">
        <v>5</v>
      </c>
      <c r="D34" s="48">
        <v>76.6</v>
      </c>
      <c r="E34" s="46">
        <v>95.4</v>
      </c>
      <c r="F34" s="46">
        <v>108.1</v>
      </c>
      <c r="G34" s="46">
        <v>105.4</v>
      </c>
      <c r="H34" s="46">
        <v>104.9</v>
      </c>
      <c r="I34" s="46">
        <v>104.4</v>
      </c>
      <c r="J34" s="46">
        <v>104.7</v>
      </c>
      <c r="K34" s="46">
        <v>104.6</v>
      </c>
      <c r="L34" s="46">
        <v>104.4</v>
      </c>
      <c r="M34" s="25"/>
    </row>
    <row r="35" spans="2:13" s="26" customFormat="1" ht="47.25">
      <c r="B35" s="31" t="s">
        <v>38</v>
      </c>
      <c r="C35" s="33" t="s">
        <v>34</v>
      </c>
      <c r="D35" s="48">
        <v>85</v>
      </c>
      <c r="E35" s="46">
        <v>144</v>
      </c>
      <c r="F35" s="46">
        <f>E35*F36*F28/10000</f>
        <v>168.27278399999997</v>
      </c>
      <c r="G35" s="46">
        <f>F35*G36*G28/10000</f>
        <v>186.936928110144</v>
      </c>
      <c r="H35" s="46">
        <f>F35*H36*H28/10000</f>
        <v>185.167539786384</v>
      </c>
      <c r="I35" s="46">
        <f>G35*I36*I28/10000</f>
        <v>203.74928767665796</v>
      </c>
      <c r="J35" s="46">
        <f>H35*J36*J28/10000</f>
        <v>202.98232362169222</v>
      </c>
      <c r="K35" s="46">
        <f>I35*K36*K28/10000</f>
        <v>222.9253556356343</v>
      </c>
      <c r="L35" s="46">
        <f>J35*L36*L28/10000</f>
        <v>221.23774187893275</v>
      </c>
      <c r="M35" s="25"/>
    </row>
    <row r="36" spans="2:13" s="26" customFormat="1" ht="31.5">
      <c r="B36" s="31" t="s">
        <v>32</v>
      </c>
      <c r="C36" s="5" t="s">
        <v>5</v>
      </c>
      <c r="D36" s="48">
        <v>142.4</v>
      </c>
      <c r="E36" s="46">
        <v>147.1</v>
      </c>
      <c r="F36" s="46">
        <v>108.1</v>
      </c>
      <c r="G36" s="46">
        <v>105.4</v>
      </c>
      <c r="H36" s="46">
        <v>104.9</v>
      </c>
      <c r="I36" s="46">
        <v>104.4</v>
      </c>
      <c r="J36" s="46">
        <v>104.7</v>
      </c>
      <c r="K36" s="46">
        <v>104.6</v>
      </c>
      <c r="L36" s="46">
        <v>104.4</v>
      </c>
      <c r="M36" s="25"/>
    </row>
    <row r="37" spans="2:13" s="19" customFormat="1" ht="78.75" hidden="1">
      <c r="B37" s="17" t="s">
        <v>39</v>
      </c>
      <c r="C37" s="5"/>
      <c r="D37" s="59"/>
      <c r="E37" s="59"/>
      <c r="F37" s="59"/>
      <c r="G37" s="59"/>
      <c r="H37" s="59"/>
      <c r="I37" s="59"/>
      <c r="J37" s="59"/>
      <c r="K37" s="59"/>
      <c r="L37" s="59"/>
      <c r="M37" s="18"/>
    </row>
    <row r="38" spans="2:13" s="19" customFormat="1" ht="15.75" hidden="1">
      <c r="B38" s="20" t="s">
        <v>40</v>
      </c>
      <c r="C38" s="5" t="s">
        <v>41</v>
      </c>
      <c r="D38" s="59"/>
      <c r="E38" s="59"/>
      <c r="F38" s="59"/>
      <c r="G38" s="59"/>
      <c r="H38" s="59"/>
      <c r="I38" s="59"/>
      <c r="J38" s="59"/>
      <c r="K38" s="59"/>
      <c r="L38" s="59"/>
      <c r="M38" s="18"/>
    </row>
    <row r="39" spans="2:13" s="19" customFormat="1" ht="15.75" hidden="1">
      <c r="B39" s="20" t="s">
        <v>42</v>
      </c>
      <c r="C39" s="5" t="s">
        <v>41</v>
      </c>
      <c r="D39" s="59"/>
      <c r="E39" s="59"/>
      <c r="F39" s="59"/>
      <c r="G39" s="59"/>
      <c r="H39" s="59"/>
      <c r="I39" s="59"/>
      <c r="J39" s="59"/>
      <c r="K39" s="59"/>
      <c r="L39" s="59"/>
      <c r="M39" s="18"/>
    </row>
    <row r="40" spans="2:13" s="19" customFormat="1" ht="15.75" hidden="1">
      <c r="B40" s="21" t="s">
        <v>43</v>
      </c>
      <c r="C40" s="5" t="s">
        <v>41</v>
      </c>
      <c r="D40" s="59"/>
      <c r="E40" s="59"/>
      <c r="F40" s="59"/>
      <c r="G40" s="59"/>
      <c r="H40" s="59"/>
      <c r="I40" s="59"/>
      <c r="J40" s="59"/>
      <c r="K40" s="59"/>
      <c r="L40" s="59"/>
      <c r="M40" s="22"/>
    </row>
    <row r="41" spans="2:13" s="19" customFormat="1" ht="15.75" hidden="1">
      <c r="B41" s="21" t="s">
        <v>44</v>
      </c>
      <c r="C41" s="5" t="s">
        <v>41</v>
      </c>
      <c r="D41" s="59"/>
      <c r="E41" s="59"/>
      <c r="F41" s="59"/>
      <c r="G41" s="59"/>
      <c r="H41" s="59"/>
      <c r="I41" s="59"/>
      <c r="J41" s="59"/>
      <c r="K41" s="59"/>
      <c r="L41" s="59"/>
      <c r="M41" s="22"/>
    </row>
    <row r="42" spans="2:13" s="19" customFormat="1" ht="15.75" hidden="1">
      <c r="B42" s="21" t="s">
        <v>45</v>
      </c>
      <c r="C42" s="5" t="s">
        <v>41</v>
      </c>
      <c r="D42" s="59"/>
      <c r="E42" s="59"/>
      <c r="F42" s="59"/>
      <c r="G42" s="59"/>
      <c r="H42" s="59"/>
      <c r="I42" s="59"/>
      <c r="J42" s="59"/>
      <c r="K42" s="59"/>
      <c r="L42" s="59"/>
      <c r="M42" s="22"/>
    </row>
    <row r="43" spans="2:13" s="19" customFormat="1" ht="15.75" hidden="1">
      <c r="B43" s="21" t="s">
        <v>46</v>
      </c>
      <c r="C43" s="5" t="s">
        <v>41</v>
      </c>
      <c r="D43" s="59"/>
      <c r="E43" s="59"/>
      <c r="F43" s="59"/>
      <c r="G43" s="59"/>
      <c r="H43" s="59"/>
      <c r="I43" s="59"/>
      <c r="J43" s="59"/>
      <c r="K43" s="59"/>
      <c r="L43" s="59"/>
      <c r="M43" s="18"/>
    </row>
    <row r="44" spans="2:13" s="23" customFormat="1" ht="15.75" hidden="1">
      <c r="B44" s="21" t="s">
        <v>9</v>
      </c>
      <c r="C44" s="5"/>
      <c r="D44" s="59"/>
      <c r="E44" s="59"/>
      <c r="F44" s="59"/>
      <c r="G44" s="59"/>
      <c r="H44" s="59"/>
      <c r="I44" s="59"/>
      <c r="J44" s="59"/>
      <c r="K44" s="59"/>
      <c r="L44" s="59"/>
      <c r="M44" s="22"/>
    </row>
    <row r="45" spans="2:13" s="19" customFormat="1" ht="15.75" hidden="1">
      <c r="B45" s="20" t="s">
        <v>47</v>
      </c>
      <c r="C45" s="5" t="s">
        <v>41</v>
      </c>
      <c r="D45" s="59"/>
      <c r="E45" s="59"/>
      <c r="F45" s="59"/>
      <c r="G45" s="59"/>
      <c r="H45" s="59"/>
      <c r="I45" s="59"/>
      <c r="J45" s="59"/>
      <c r="K45" s="59"/>
      <c r="L45" s="59"/>
      <c r="M45" s="22"/>
    </row>
    <row r="46" spans="2:13" s="19" customFormat="1" ht="15.75" hidden="1">
      <c r="B46" s="20" t="s">
        <v>48</v>
      </c>
      <c r="C46" s="5" t="s">
        <v>41</v>
      </c>
      <c r="D46" s="59"/>
      <c r="E46" s="59"/>
      <c r="F46" s="59"/>
      <c r="G46" s="59"/>
      <c r="H46" s="59"/>
      <c r="I46" s="59"/>
      <c r="J46" s="59"/>
      <c r="K46" s="59"/>
      <c r="L46" s="59"/>
      <c r="M46" s="22"/>
    </row>
    <row r="47" spans="2:13" s="19" customFormat="1" ht="15.75" hidden="1">
      <c r="B47" s="20" t="s">
        <v>49</v>
      </c>
      <c r="C47" s="5" t="s">
        <v>41</v>
      </c>
      <c r="D47" s="59"/>
      <c r="E47" s="59"/>
      <c r="F47" s="59"/>
      <c r="G47" s="59"/>
      <c r="H47" s="59"/>
      <c r="I47" s="59"/>
      <c r="J47" s="59"/>
      <c r="K47" s="59"/>
      <c r="L47" s="59"/>
      <c r="M47" s="22"/>
    </row>
    <row r="48" spans="2:13" s="19" customFormat="1" ht="15.75" hidden="1">
      <c r="B48" s="21" t="s">
        <v>50</v>
      </c>
      <c r="C48" s="5" t="s">
        <v>41</v>
      </c>
      <c r="D48" s="59"/>
      <c r="E48" s="59"/>
      <c r="F48" s="59"/>
      <c r="G48" s="59"/>
      <c r="H48" s="59"/>
      <c r="I48" s="59"/>
      <c r="J48" s="59"/>
      <c r="K48" s="59"/>
      <c r="L48" s="59"/>
      <c r="M48" s="22"/>
    </row>
    <row r="49" spans="2:13" s="19" customFormat="1" ht="31.5" hidden="1">
      <c r="B49" s="21" t="s">
        <v>51</v>
      </c>
      <c r="C49" s="5" t="s">
        <v>41</v>
      </c>
      <c r="D49" s="59"/>
      <c r="E49" s="59"/>
      <c r="F49" s="59"/>
      <c r="G49" s="59"/>
      <c r="H49" s="59"/>
      <c r="I49" s="59"/>
      <c r="J49" s="59"/>
      <c r="K49" s="59"/>
      <c r="L49" s="59"/>
      <c r="M49" s="22"/>
    </row>
    <row r="50" spans="2:13" s="19" customFormat="1" ht="31.5" hidden="1">
      <c r="B50" s="21" t="s">
        <v>52</v>
      </c>
      <c r="C50" s="5" t="s">
        <v>41</v>
      </c>
      <c r="D50" s="59"/>
      <c r="E50" s="59"/>
      <c r="F50" s="59"/>
      <c r="G50" s="59"/>
      <c r="H50" s="59"/>
      <c r="I50" s="59"/>
      <c r="J50" s="59"/>
      <c r="K50" s="59"/>
      <c r="L50" s="59"/>
      <c r="M50" s="22"/>
    </row>
    <row r="51" spans="2:13" s="19" customFormat="1" ht="31.5" hidden="1">
      <c r="B51" s="20" t="s">
        <v>53</v>
      </c>
      <c r="C51" s="5" t="s">
        <v>41</v>
      </c>
      <c r="D51" s="59"/>
      <c r="E51" s="59"/>
      <c r="F51" s="59"/>
      <c r="G51" s="59"/>
      <c r="H51" s="59"/>
      <c r="I51" s="59"/>
      <c r="J51" s="59"/>
      <c r="K51" s="59"/>
      <c r="L51" s="59"/>
      <c r="M51" s="22"/>
    </row>
    <row r="52" spans="2:13" s="19" customFormat="1" ht="15.75" hidden="1">
      <c r="B52" s="20" t="s">
        <v>54</v>
      </c>
      <c r="C52" s="33" t="s">
        <v>30</v>
      </c>
      <c r="D52" s="59"/>
      <c r="E52" s="59"/>
      <c r="F52" s="59"/>
      <c r="G52" s="59"/>
      <c r="H52" s="59"/>
      <c r="I52" s="59"/>
      <c r="J52" s="59"/>
      <c r="K52" s="59"/>
      <c r="L52" s="59"/>
      <c r="M52" s="18"/>
    </row>
    <row r="53" spans="2:13" s="19" customFormat="1" ht="63" hidden="1">
      <c r="B53" s="17" t="s">
        <v>87</v>
      </c>
      <c r="C53" s="5" t="s">
        <v>22</v>
      </c>
      <c r="D53" s="59"/>
      <c r="E53" s="59"/>
      <c r="F53" s="59"/>
      <c r="G53" s="59"/>
      <c r="H53" s="59"/>
      <c r="I53" s="59"/>
      <c r="J53" s="59"/>
      <c r="K53" s="59"/>
      <c r="L53" s="59"/>
      <c r="M53" s="22"/>
    </row>
    <row r="54" spans="2:13" s="23" customFormat="1" ht="15.75" hidden="1">
      <c r="B54" s="21" t="s">
        <v>55</v>
      </c>
      <c r="C54" s="5"/>
      <c r="D54" s="59"/>
      <c r="E54" s="59"/>
      <c r="F54" s="59"/>
      <c r="G54" s="59"/>
      <c r="H54" s="59"/>
      <c r="I54" s="59"/>
      <c r="J54" s="59"/>
      <c r="K54" s="59"/>
      <c r="L54" s="59"/>
      <c r="M54" s="22"/>
    </row>
    <row r="55" spans="2:13" s="19" customFormat="1" ht="15.75" hidden="1">
      <c r="B55" s="21" t="s">
        <v>56</v>
      </c>
      <c r="C55" s="5" t="s">
        <v>22</v>
      </c>
      <c r="D55" s="59"/>
      <c r="E55" s="59"/>
      <c r="F55" s="59"/>
      <c r="G55" s="59"/>
      <c r="H55" s="59"/>
      <c r="I55" s="59"/>
      <c r="J55" s="59"/>
      <c r="K55" s="59"/>
      <c r="L55" s="59"/>
      <c r="M55" s="22"/>
    </row>
    <row r="56" spans="2:13" s="19" customFormat="1" ht="31.5" hidden="1">
      <c r="B56" s="21" t="s">
        <v>57</v>
      </c>
      <c r="C56" s="5" t="s">
        <v>22</v>
      </c>
      <c r="D56" s="59"/>
      <c r="E56" s="59"/>
      <c r="F56" s="59"/>
      <c r="G56" s="59"/>
      <c r="H56" s="59"/>
      <c r="I56" s="59"/>
      <c r="J56" s="59"/>
      <c r="K56" s="59"/>
      <c r="L56" s="59"/>
      <c r="M56" s="22"/>
    </row>
    <row r="57" spans="2:13" s="23" customFormat="1" ht="15.75" hidden="1">
      <c r="B57" s="24" t="s">
        <v>59</v>
      </c>
      <c r="C57" s="5"/>
      <c r="D57" s="59"/>
      <c r="E57" s="59"/>
      <c r="F57" s="59"/>
      <c r="G57" s="59"/>
      <c r="H57" s="59"/>
      <c r="I57" s="59"/>
      <c r="J57" s="59"/>
      <c r="K57" s="59"/>
      <c r="L57" s="59"/>
      <c r="M57" s="22"/>
    </row>
    <row r="58" spans="2:13" s="19" customFormat="1" ht="15.75" hidden="1">
      <c r="B58" s="20" t="s">
        <v>91</v>
      </c>
      <c r="C58" s="5" t="s">
        <v>3</v>
      </c>
      <c r="D58" s="59"/>
      <c r="E58" s="59"/>
      <c r="F58" s="59"/>
      <c r="G58" s="59"/>
      <c r="H58" s="59"/>
      <c r="I58" s="59"/>
      <c r="J58" s="59"/>
      <c r="K58" s="59"/>
      <c r="L58" s="59"/>
      <c r="M58" s="22"/>
    </row>
    <row r="59" spans="2:13" s="19" customFormat="1" ht="31.5" hidden="1">
      <c r="B59" s="20" t="s">
        <v>93</v>
      </c>
      <c r="C59" s="5" t="s">
        <v>60</v>
      </c>
      <c r="D59" s="59"/>
      <c r="E59" s="59"/>
      <c r="F59" s="59"/>
      <c r="G59" s="59"/>
      <c r="H59" s="59"/>
      <c r="I59" s="59"/>
      <c r="J59" s="59"/>
      <c r="K59" s="59"/>
      <c r="L59" s="59"/>
      <c r="M59" s="22"/>
    </row>
    <row r="60" spans="2:13" s="19" customFormat="1" ht="31.5" hidden="1">
      <c r="B60" s="20" t="s">
        <v>93</v>
      </c>
      <c r="C60" s="33" t="s">
        <v>6</v>
      </c>
      <c r="D60" s="59"/>
      <c r="E60" s="59"/>
      <c r="F60" s="59"/>
      <c r="G60" s="59"/>
      <c r="H60" s="59"/>
      <c r="I60" s="59"/>
      <c r="J60" s="59"/>
      <c r="K60" s="59"/>
      <c r="L60" s="59"/>
      <c r="M60" s="22"/>
    </row>
    <row r="61" spans="2:13" s="23" customFormat="1" ht="31.5" hidden="1">
      <c r="B61" s="24" t="s">
        <v>61</v>
      </c>
      <c r="C61" s="5" t="s">
        <v>58</v>
      </c>
      <c r="D61" s="59"/>
      <c r="E61" s="59"/>
      <c r="F61" s="59"/>
      <c r="G61" s="59"/>
      <c r="H61" s="59"/>
      <c r="I61" s="59"/>
      <c r="J61" s="59"/>
      <c r="K61" s="59"/>
      <c r="L61" s="59"/>
      <c r="M61" s="61"/>
    </row>
    <row r="62" spans="2:13" s="19" customFormat="1" ht="31.5" hidden="1">
      <c r="B62" s="21" t="s">
        <v>62</v>
      </c>
      <c r="C62" s="5" t="s">
        <v>3</v>
      </c>
      <c r="D62" s="59"/>
      <c r="E62" s="59"/>
      <c r="F62" s="59"/>
      <c r="G62" s="59"/>
      <c r="H62" s="59"/>
      <c r="I62" s="59"/>
      <c r="J62" s="59"/>
      <c r="K62" s="59"/>
      <c r="L62" s="59"/>
      <c r="M62" s="61"/>
    </row>
    <row r="63" spans="2:13" s="19" customFormat="1" ht="31.5" hidden="1">
      <c r="B63" s="20" t="s">
        <v>63</v>
      </c>
      <c r="C63" s="33" t="s">
        <v>3</v>
      </c>
      <c r="D63" s="59"/>
      <c r="E63" s="59"/>
      <c r="F63" s="59"/>
      <c r="G63" s="59"/>
      <c r="H63" s="59"/>
      <c r="I63" s="59"/>
      <c r="J63" s="59"/>
      <c r="K63" s="59"/>
      <c r="L63" s="59"/>
      <c r="M63" s="22"/>
    </row>
    <row r="64" spans="2:13" s="19" customFormat="1" ht="15.75" hidden="1">
      <c r="B64" s="20" t="s">
        <v>64</v>
      </c>
      <c r="C64" s="33" t="s">
        <v>3</v>
      </c>
      <c r="D64" s="59"/>
      <c r="E64" s="59"/>
      <c r="F64" s="59"/>
      <c r="G64" s="59"/>
      <c r="H64" s="59"/>
      <c r="I64" s="59"/>
      <c r="J64" s="59"/>
      <c r="K64" s="59"/>
      <c r="L64" s="59"/>
      <c r="M64" s="22"/>
    </row>
    <row r="65" spans="2:13" s="19" customFormat="1" ht="15.75" hidden="1">
      <c r="B65" s="20" t="s">
        <v>65</v>
      </c>
      <c r="C65" s="33" t="s">
        <v>3</v>
      </c>
      <c r="D65" s="59"/>
      <c r="E65" s="59"/>
      <c r="F65" s="59"/>
      <c r="G65" s="59"/>
      <c r="H65" s="59"/>
      <c r="I65" s="59"/>
      <c r="J65" s="59"/>
      <c r="K65" s="59"/>
      <c r="L65" s="59"/>
      <c r="M65" s="22"/>
    </row>
    <row r="66" spans="2:13" s="19" customFormat="1" ht="15.75" hidden="1">
      <c r="B66" s="20" t="s">
        <v>66</v>
      </c>
      <c r="C66" s="33" t="s">
        <v>3</v>
      </c>
      <c r="D66" s="59"/>
      <c r="E66" s="59"/>
      <c r="F66" s="59"/>
      <c r="G66" s="59"/>
      <c r="H66" s="59"/>
      <c r="I66" s="59"/>
      <c r="J66" s="59"/>
      <c r="K66" s="59"/>
      <c r="L66" s="59"/>
      <c r="M66" s="22"/>
    </row>
    <row r="67" spans="2:13" s="19" customFormat="1" ht="31.5" hidden="1">
      <c r="B67" s="20" t="s">
        <v>67</v>
      </c>
      <c r="C67" s="60" t="s">
        <v>3</v>
      </c>
      <c r="D67" s="59"/>
      <c r="E67" s="59"/>
      <c r="F67" s="59"/>
      <c r="G67" s="59"/>
      <c r="H67" s="59"/>
      <c r="I67" s="59"/>
      <c r="J67" s="59"/>
      <c r="K67" s="59"/>
      <c r="L67" s="59"/>
      <c r="M67" s="22"/>
    </row>
    <row r="68" spans="2:13" s="19" customFormat="1" ht="78.75" hidden="1">
      <c r="B68" s="21" t="s">
        <v>68</v>
      </c>
      <c r="C68" s="5" t="s">
        <v>69</v>
      </c>
      <c r="D68" s="59"/>
      <c r="E68" s="59"/>
      <c r="F68" s="59"/>
      <c r="G68" s="59"/>
      <c r="H68" s="59"/>
      <c r="I68" s="59"/>
      <c r="J68" s="59"/>
      <c r="K68" s="59"/>
      <c r="L68" s="59"/>
      <c r="M68" s="22"/>
    </row>
    <row r="69" spans="2:13" s="8" customFormat="1" ht="15.75">
      <c r="B69" s="2" t="s">
        <v>70</v>
      </c>
      <c r="C69" s="5"/>
      <c r="D69" s="59"/>
      <c r="E69" s="59"/>
      <c r="F69" s="59"/>
      <c r="G69" s="59"/>
      <c r="H69" s="59"/>
      <c r="I69" s="59"/>
      <c r="J69" s="59"/>
      <c r="K69" s="59"/>
      <c r="L69" s="59"/>
      <c r="M69" s="15"/>
    </row>
    <row r="70" spans="2:13" s="8" customFormat="1" ht="31.5">
      <c r="B70" s="6" t="s">
        <v>71</v>
      </c>
      <c r="C70" s="60" t="s">
        <v>29</v>
      </c>
      <c r="D70" s="48">
        <v>7324</v>
      </c>
      <c r="E70" s="48">
        <v>8981.2</v>
      </c>
      <c r="F70" s="48">
        <f>E70*F28/100</f>
        <v>9708.6772</v>
      </c>
      <c r="G70" s="48">
        <f aca="true" t="shared" si="1" ref="G70:L70">F70*G28/100</f>
        <v>10232.9457688</v>
      </c>
      <c r="H70" s="48">
        <f t="shared" si="1"/>
        <v>10734.3601114712</v>
      </c>
      <c r="I70" s="48">
        <f t="shared" si="1"/>
        <v>11206.671956375932</v>
      </c>
      <c r="J70" s="48">
        <f t="shared" si="1"/>
        <v>11733.385538325601</v>
      </c>
      <c r="K70" s="48">
        <f t="shared" si="1"/>
        <v>12273.121273088578</v>
      </c>
      <c r="L70" s="48">
        <f t="shared" si="1"/>
        <v>12813.138609104475</v>
      </c>
      <c r="M70" s="15"/>
    </row>
    <row r="71" spans="2:13" s="8" customFormat="1" ht="47.25">
      <c r="B71" s="9" t="s">
        <v>72</v>
      </c>
      <c r="C71" s="60"/>
      <c r="D71" s="48"/>
      <c r="E71" s="48"/>
      <c r="F71" s="48"/>
      <c r="G71" s="48"/>
      <c r="H71" s="48"/>
      <c r="I71" s="48"/>
      <c r="J71" s="48"/>
      <c r="K71" s="48"/>
      <c r="L71" s="48"/>
      <c r="M71" s="15"/>
    </row>
    <row r="72" spans="2:12" s="8" customFormat="1" ht="31.5">
      <c r="B72" s="6" t="s">
        <v>73</v>
      </c>
      <c r="C72" s="60" t="s">
        <v>29</v>
      </c>
      <c r="D72" s="48">
        <v>17365</v>
      </c>
      <c r="E72" s="48">
        <v>431</v>
      </c>
      <c r="F72" s="48">
        <f>F70/1.516</f>
        <v>6404.140633245383</v>
      </c>
      <c r="G72" s="48">
        <f aca="true" t="shared" si="2" ref="G72:L72">G70/1.516</f>
        <v>6749.964227440633</v>
      </c>
      <c r="H72" s="48">
        <f t="shared" si="2"/>
        <v>7080.712474585224</v>
      </c>
      <c r="I72" s="48">
        <f t="shared" si="2"/>
        <v>7392.263823466974</v>
      </c>
      <c r="J72" s="48">
        <f t="shared" si="2"/>
        <v>7739.700223169922</v>
      </c>
      <c r="K72" s="48">
        <f t="shared" si="2"/>
        <v>8095.726433435738</v>
      </c>
      <c r="L72" s="48">
        <f t="shared" si="2"/>
        <v>8451.93839650691</v>
      </c>
    </row>
    <row r="73" spans="2:12" s="8" customFormat="1" ht="15.75">
      <c r="B73" s="4" t="s">
        <v>74</v>
      </c>
      <c r="C73" s="5"/>
      <c r="D73" s="48"/>
      <c r="E73" s="48"/>
      <c r="F73" s="48"/>
      <c r="G73" s="48"/>
      <c r="H73" s="48"/>
      <c r="I73" s="48"/>
      <c r="J73" s="48"/>
      <c r="K73" s="48"/>
      <c r="L73" s="48"/>
    </row>
    <row r="74" spans="2:12" s="8" customFormat="1" ht="15.75">
      <c r="B74" s="4" t="s">
        <v>75</v>
      </c>
      <c r="C74" s="5" t="s">
        <v>22</v>
      </c>
      <c r="D74" s="48">
        <v>11460</v>
      </c>
      <c r="E74" s="48">
        <v>0</v>
      </c>
      <c r="F74" s="48">
        <f>F72*0.58</f>
        <v>3714.4015672823216</v>
      </c>
      <c r="G74" s="48">
        <f aca="true" t="shared" si="3" ref="G74:L74">G72*0.58</f>
        <v>3914.979251915567</v>
      </c>
      <c r="H74" s="48">
        <f t="shared" si="3"/>
        <v>4106.81323525943</v>
      </c>
      <c r="I74" s="48">
        <f t="shared" si="3"/>
        <v>4287.513017610844</v>
      </c>
      <c r="J74" s="48">
        <f t="shared" si="3"/>
        <v>4489.026129438555</v>
      </c>
      <c r="K74" s="48">
        <f t="shared" si="3"/>
        <v>4695.521331392728</v>
      </c>
      <c r="L74" s="48">
        <f t="shared" si="3"/>
        <v>4902.124269974008</v>
      </c>
    </row>
    <row r="75" spans="2:13" s="8" customFormat="1" ht="31.5">
      <c r="B75" s="4" t="s">
        <v>76</v>
      </c>
      <c r="C75" s="5" t="s">
        <v>22</v>
      </c>
      <c r="D75" s="48">
        <v>15</v>
      </c>
      <c r="E75" s="48">
        <v>10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15"/>
    </row>
    <row r="76" spans="2:13" s="8" customFormat="1" ht="15.75">
      <c r="B76" s="4" t="s">
        <v>77</v>
      </c>
      <c r="C76" s="5" t="s">
        <v>22</v>
      </c>
      <c r="D76" s="48">
        <v>5890</v>
      </c>
      <c r="E76" s="48">
        <v>421</v>
      </c>
      <c r="F76" s="48">
        <f aca="true" t="shared" si="4" ref="F76:L76">F72-F74</f>
        <v>2689.739065963061</v>
      </c>
      <c r="G76" s="48">
        <f t="shared" si="4"/>
        <v>2834.984975525066</v>
      </c>
      <c r="H76" s="48">
        <f t="shared" si="4"/>
        <v>2973.899239325794</v>
      </c>
      <c r="I76" s="48">
        <f t="shared" si="4"/>
        <v>3104.75080585613</v>
      </c>
      <c r="J76" s="48">
        <f t="shared" si="4"/>
        <v>3250.674093731367</v>
      </c>
      <c r="K76" s="48">
        <f t="shared" si="4"/>
        <v>3400.20510204301</v>
      </c>
      <c r="L76" s="48">
        <f t="shared" si="4"/>
        <v>3549.8141265329023</v>
      </c>
      <c r="M76" s="15"/>
    </row>
    <row r="77" spans="2:13" s="8" customFormat="1" ht="31.5">
      <c r="B77" s="6" t="s">
        <v>78</v>
      </c>
      <c r="C77" s="60" t="s">
        <v>79</v>
      </c>
      <c r="D77" s="48">
        <v>278</v>
      </c>
      <c r="E77" s="48">
        <v>252.2</v>
      </c>
      <c r="F77" s="48">
        <v>252</v>
      </c>
      <c r="G77" s="48">
        <v>252</v>
      </c>
      <c r="H77" s="48">
        <v>247.5</v>
      </c>
      <c r="I77" s="48">
        <v>247.5</v>
      </c>
      <c r="J77" s="48">
        <v>240</v>
      </c>
      <c r="K77" s="48">
        <v>240</v>
      </c>
      <c r="L77" s="48">
        <v>235</v>
      </c>
      <c r="M77" s="15"/>
    </row>
    <row r="78" spans="2:13" s="8" customFormat="1" ht="31.5">
      <c r="B78" s="6" t="s">
        <v>80</v>
      </c>
      <c r="C78" s="60" t="s">
        <v>24</v>
      </c>
      <c r="D78" s="48">
        <v>271.6</v>
      </c>
      <c r="E78" s="48">
        <v>247</v>
      </c>
      <c r="F78" s="48">
        <v>235</v>
      </c>
      <c r="G78" s="48">
        <v>230</v>
      </c>
      <c r="H78" s="48">
        <v>235</v>
      </c>
      <c r="I78" s="48">
        <v>230</v>
      </c>
      <c r="J78" s="48">
        <v>235</v>
      </c>
      <c r="K78" s="48">
        <v>230</v>
      </c>
      <c r="L78" s="48">
        <v>235</v>
      </c>
      <c r="M78" s="15"/>
    </row>
    <row r="79" spans="2:13" s="8" customFormat="1" ht="15.75">
      <c r="B79" s="6" t="s">
        <v>81</v>
      </c>
      <c r="C79" s="5" t="s">
        <v>82</v>
      </c>
      <c r="D79" s="48">
        <v>5512</v>
      </c>
      <c r="E79" s="48">
        <v>5685.5</v>
      </c>
      <c r="F79" s="48">
        <v>5685</v>
      </c>
      <c r="G79" s="48">
        <v>5650</v>
      </c>
      <c r="H79" s="48">
        <v>5600</v>
      </c>
      <c r="I79" s="48">
        <v>5350</v>
      </c>
      <c r="J79" s="48">
        <v>5150</v>
      </c>
      <c r="K79" s="48">
        <v>5350</v>
      </c>
      <c r="L79" s="48">
        <v>5150</v>
      </c>
      <c r="M79" s="15"/>
    </row>
    <row r="80" spans="2:13" s="8" customFormat="1" ht="31.5">
      <c r="B80" s="6" t="s">
        <v>83</v>
      </c>
      <c r="C80" s="60" t="s">
        <v>84</v>
      </c>
      <c r="D80" s="48">
        <v>1037</v>
      </c>
      <c r="E80" s="48">
        <v>1147.2</v>
      </c>
      <c r="F80" s="48">
        <v>1147</v>
      </c>
      <c r="G80" s="48">
        <v>1179</v>
      </c>
      <c r="H80" s="48">
        <v>1235</v>
      </c>
      <c r="I80" s="48">
        <v>1238</v>
      </c>
      <c r="J80" s="48">
        <v>1298</v>
      </c>
      <c r="K80" s="48">
        <v>1350</v>
      </c>
      <c r="L80" s="48">
        <v>1298</v>
      </c>
      <c r="M80" s="15"/>
    </row>
  </sheetData>
  <sheetProtection/>
  <mergeCells count="10">
    <mergeCell ref="M61:M62"/>
    <mergeCell ref="B2:C2"/>
    <mergeCell ref="B3:L3"/>
    <mergeCell ref="B4:L4"/>
    <mergeCell ref="B6:B8"/>
    <mergeCell ref="C6:C8"/>
    <mergeCell ref="M6:M8"/>
    <mergeCell ref="D7:D8"/>
    <mergeCell ref="E7:E8"/>
    <mergeCell ref="F7:F8"/>
  </mergeCells>
  <printOptions/>
  <pageMargins left="0.15748031496062992" right="0.2362204724409449" top="0.2755905511811024" bottom="0.4330708661417323" header="0" footer="0"/>
  <pageSetup fitToHeight="5" horizontalDpi="600" verticalDpi="600" orientation="landscape" paperSize="9" scale="70" r:id="rId1"/>
  <headerFooter alignWithMargins="0">
    <oddFooter>&amp;C&amp;P</oddFooter>
  </headerFooter>
  <rowBreaks count="2" manualBreakCount="2">
    <brk id="21" min="1" max="11" man="1"/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Вячеславовна Ковалёва</dc:creator>
  <cp:keywords/>
  <dc:description/>
  <cp:lastModifiedBy>Ирина Петровна Иванова</cp:lastModifiedBy>
  <cp:lastPrinted>2016-11-08T13:08:03Z</cp:lastPrinted>
  <dcterms:created xsi:type="dcterms:W3CDTF">2014-09-15T07:04:00Z</dcterms:created>
  <dcterms:modified xsi:type="dcterms:W3CDTF">2016-11-08T13:08:19Z</dcterms:modified>
  <cp:category/>
  <cp:version/>
  <cp:contentType/>
  <cp:contentStatus/>
</cp:coreProperties>
</file>